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5.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6.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7.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8.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3ED64024-1B95-486C-8F4E-9CB9FBD15BD8}" xr6:coauthVersionLast="36" xr6:coauthVersionMax="36" xr10:uidLastSave="{00000000-0000-0000-0000-000000000000}"/>
  <bookViews>
    <workbookView xWindow="0" yWindow="0" windowWidth="22260" windowHeight="12648" xr2:uid="{00000000-000D-0000-FFFF-FFFF00000000}"/>
  </bookViews>
  <sheets>
    <sheet name="病院又は診療所（医科）" sheetId="13" r:id="rId1"/>
    <sheet name="病院又は診療所（歯科）" sheetId="10" r:id="rId2"/>
    <sheet name="助産所" sheetId="12" r:id="rId3"/>
    <sheet name="施術所" sheetId="9" r:id="rId4"/>
    <sheet name="児童養護施設等" sheetId="11" r:id="rId5"/>
    <sheet name="保育所等" sheetId="16" r:id="rId6"/>
    <sheet name="薬局" sheetId="15" r:id="rId7"/>
    <sheet name="公衆浴場" sheetId="3" r:id="rId8"/>
    <sheet name="分類" sheetId="17" r:id="rId9"/>
    <sheet name="光熱費支援金基準額" sheetId="18"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7">公衆浴場!$A$1:$S$138</definedName>
    <definedName name="_xlnm.Print_Area" localSheetId="3">施術所!$A$1:$S$138</definedName>
    <definedName name="_xlnm.Print_Area" localSheetId="4">児童養護施設等!$A$1:$S$138</definedName>
    <definedName name="_xlnm.Print_Area" localSheetId="2">助産所!$A$1:$S$138</definedName>
    <definedName name="_xlnm.Print_Area" localSheetId="0">'病院又は診療所（医科）'!$A$1:$S$138</definedName>
    <definedName name="_xlnm.Print_Area" localSheetId="1">'病院又は診療所（歯科）'!$A$1:$S$138</definedName>
    <definedName name="_xlnm.Print_Area" localSheetId="5">保育所等!$A$1:$S$138</definedName>
    <definedName name="_xlnm.Print_Area" localSheetId="6">薬局!$A$1:$S$138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13" l="1"/>
  <c r="D78" i="10"/>
  <c r="D78" i="12"/>
  <c r="D78" i="9"/>
  <c r="D78" i="11"/>
  <c r="D78" i="15"/>
  <c r="D78" i="3"/>
  <c r="G109" i="10" l="1"/>
  <c r="K109" i="10" s="1"/>
  <c r="G108" i="10"/>
  <c r="K108" i="10" s="1"/>
  <c r="G107" i="10"/>
  <c r="K107" i="10" s="1"/>
  <c r="G106" i="10"/>
  <c r="K106" i="10" s="1"/>
  <c r="G105" i="10"/>
  <c r="K105" i="10" s="1"/>
  <c r="G104" i="10"/>
  <c r="G110" i="10" s="1"/>
  <c r="G109" i="13"/>
  <c r="K109" i="13" s="1"/>
  <c r="G108" i="13"/>
  <c r="K108" i="13" s="1"/>
  <c r="G107" i="13"/>
  <c r="K107" i="13" s="1"/>
  <c r="G106" i="13"/>
  <c r="K106" i="13" s="1"/>
  <c r="G105" i="13"/>
  <c r="K105" i="13" s="1"/>
  <c r="G104" i="13"/>
  <c r="G110" i="13" s="1"/>
  <c r="K104" i="10" l="1"/>
  <c r="K110" i="10" s="1"/>
  <c r="K104" i="13"/>
  <c r="K110" i="13" s="1"/>
  <c r="P116" i="16"/>
  <c r="N116" i="16"/>
  <c r="G109" i="16"/>
  <c r="K109" i="16" s="1"/>
  <c r="G108" i="16"/>
  <c r="K108" i="16" s="1"/>
  <c r="G107" i="16"/>
  <c r="K107" i="16" s="1"/>
  <c r="G106" i="16"/>
  <c r="K106" i="16" s="1"/>
  <c r="G105" i="16"/>
  <c r="K105" i="16" s="1"/>
  <c r="G104" i="16"/>
  <c r="K104" i="16" s="1"/>
  <c r="K110" i="16" s="1"/>
  <c r="D135" i="16" s="1"/>
  <c r="D78" i="16"/>
  <c r="N41" i="16"/>
  <c r="H41" i="16"/>
  <c r="O41" i="16" s="1"/>
  <c r="G41" i="16"/>
  <c r="N40" i="16"/>
  <c r="O40" i="16" s="1"/>
  <c r="E42" i="16" s="1"/>
  <c r="D134" i="16" s="1"/>
  <c r="O134" i="16" s="1"/>
  <c r="H40" i="16"/>
  <c r="G40" i="16"/>
  <c r="G110" i="16" l="1"/>
  <c r="P112" i="16"/>
  <c r="N116" i="15" l="1"/>
  <c r="P116" i="15" s="1"/>
  <c r="G109" i="15"/>
  <c r="K109" i="15" s="1"/>
  <c r="G108" i="15"/>
  <c r="K108" i="15" s="1"/>
  <c r="G107" i="15"/>
  <c r="K107" i="15" s="1"/>
  <c r="G106" i="15"/>
  <c r="K106" i="15" s="1"/>
  <c r="G105" i="15"/>
  <c r="K105" i="15" s="1"/>
  <c r="G104" i="15"/>
  <c r="K104" i="15" s="1"/>
  <c r="K110" i="15" s="1"/>
  <c r="D135" i="15" s="1"/>
  <c r="N41" i="15"/>
  <c r="O41" i="15" s="1"/>
  <c r="H41" i="15"/>
  <c r="G41" i="15"/>
  <c r="N40" i="15"/>
  <c r="H40" i="15"/>
  <c r="O40" i="15" s="1"/>
  <c r="E42" i="15" s="1"/>
  <c r="D134" i="15" s="1"/>
  <c r="O134" i="15" s="1"/>
  <c r="G40" i="15"/>
  <c r="P112" i="15" l="1"/>
  <c r="G110" i="15"/>
  <c r="N116" i="13" l="1"/>
  <c r="P116" i="13" s="1"/>
  <c r="D135" i="13"/>
  <c r="N41" i="13"/>
  <c r="H41" i="13"/>
  <c r="O41" i="13" s="1"/>
  <c r="G41" i="13"/>
  <c r="N40" i="13"/>
  <c r="H40" i="13"/>
  <c r="O40" i="13" s="1"/>
  <c r="E42" i="13" s="1"/>
  <c r="D134" i="13" s="1"/>
  <c r="O134" i="13" s="1"/>
  <c r="G40" i="13"/>
  <c r="P112" i="13" l="1"/>
  <c r="N116" i="12" l="1"/>
  <c r="P116" i="12" s="1"/>
  <c r="G109" i="12"/>
  <c r="K109" i="12" s="1"/>
  <c r="G108" i="12"/>
  <c r="K108" i="12" s="1"/>
  <c r="G107" i="12"/>
  <c r="K107" i="12" s="1"/>
  <c r="G106" i="12"/>
  <c r="K106" i="12" s="1"/>
  <c r="G105" i="12"/>
  <c r="K105" i="12" s="1"/>
  <c r="G104" i="12"/>
  <c r="K104" i="12" s="1"/>
  <c r="K110" i="12" s="1"/>
  <c r="D135" i="12" s="1"/>
  <c r="N41" i="12"/>
  <c r="O41" i="12" s="1"/>
  <c r="H41" i="12"/>
  <c r="G41" i="12"/>
  <c r="N40" i="12"/>
  <c r="H40" i="12"/>
  <c r="O40" i="12" s="1"/>
  <c r="E42" i="12" s="1"/>
  <c r="D134" i="12" s="1"/>
  <c r="O134" i="12" s="1"/>
  <c r="G40" i="12"/>
  <c r="G110" i="12" l="1"/>
  <c r="P112" i="12"/>
  <c r="G40" i="11" l="1"/>
  <c r="H40" i="11"/>
  <c r="O40" i="11" s="1"/>
  <c r="N40" i="11"/>
  <c r="G41" i="11"/>
  <c r="H41" i="11"/>
  <c r="O41" i="11" s="1"/>
  <c r="N41" i="11"/>
  <c r="G104" i="11"/>
  <c r="G110" i="11" s="1"/>
  <c r="G105" i="11"/>
  <c r="K105" i="11" s="1"/>
  <c r="G106" i="11"/>
  <c r="K106" i="11" s="1"/>
  <c r="G107" i="11"/>
  <c r="P112" i="11" s="1"/>
  <c r="G108" i="11"/>
  <c r="K108" i="11" s="1"/>
  <c r="G109" i="11"/>
  <c r="K109" i="11" s="1"/>
  <c r="N116" i="11"/>
  <c r="P116" i="11"/>
  <c r="E42" i="11" l="1"/>
  <c r="D134" i="11" s="1"/>
  <c r="K107" i="11"/>
  <c r="K104" i="11"/>
  <c r="K110" i="11" s="1"/>
  <c r="D135" i="11" s="1"/>
  <c r="N116" i="10"/>
  <c r="P116" i="10" s="1"/>
  <c r="P112" i="10"/>
  <c r="D135" i="10"/>
  <c r="N41" i="10"/>
  <c r="O41" i="10" s="1"/>
  <c r="H41" i="10"/>
  <c r="G41" i="10"/>
  <c r="N40" i="10"/>
  <c r="H40" i="10"/>
  <c r="O40" i="10" s="1"/>
  <c r="G40" i="10"/>
  <c r="O134" i="11" l="1"/>
  <c r="E42" i="10"/>
  <c r="D134" i="10" s="1"/>
  <c r="O134" i="10" s="1"/>
  <c r="N116" i="9" l="1"/>
  <c r="P116" i="9" s="1"/>
  <c r="G109" i="9"/>
  <c r="K109" i="9" s="1"/>
  <c r="G108" i="9"/>
  <c r="K108" i="9" s="1"/>
  <c r="G107" i="9"/>
  <c r="K107" i="9" s="1"/>
  <c r="G106" i="9"/>
  <c r="K106" i="9" s="1"/>
  <c r="G105" i="9"/>
  <c r="K105" i="9" s="1"/>
  <c r="G104" i="9"/>
  <c r="K104" i="9" s="1"/>
  <c r="K110" i="9" s="1"/>
  <c r="D135" i="9" s="1"/>
  <c r="N41" i="9"/>
  <c r="O41" i="9" s="1"/>
  <c r="H41" i="9"/>
  <c r="G41" i="9"/>
  <c r="N40" i="9"/>
  <c r="H40" i="9"/>
  <c r="O40" i="9" s="1"/>
  <c r="E42" i="9" s="1"/>
  <c r="D134" i="9" s="1"/>
  <c r="O134" i="9" s="1"/>
  <c r="G40" i="9"/>
  <c r="P112" i="9" l="1"/>
  <c r="G110" i="9"/>
  <c r="H40" i="3"/>
  <c r="G109" i="3"/>
  <c r="K109" i="3" s="1"/>
  <c r="G108" i="3"/>
  <c r="K108" i="3" s="1"/>
  <c r="G107" i="3"/>
  <c r="G106" i="3"/>
  <c r="G105" i="3"/>
  <c r="G104" i="3"/>
  <c r="P112" i="3" l="1"/>
  <c r="N41" i="3"/>
  <c r="N40" i="3"/>
  <c r="H41" i="3"/>
  <c r="G41" i="3"/>
  <c r="G40" i="3"/>
  <c r="N116" i="3"/>
  <c r="P116" i="3" s="1"/>
  <c r="K106" i="3"/>
  <c r="K105" i="3"/>
  <c r="K104" i="3" l="1"/>
  <c r="K107" i="3" l="1"/>
  <c r="K110" i="3" s="1"/>
  <c r="D135" i="3" s="1"/>
  <c r="G110" i="3"/>
  <c r="O41" i="3" l="1"/>
  <c r="O40" i="3"/>
  <c r="E42" i="3" l="1"/>
  <c r="D134" i="3" s="1"/>
  <c r="O134" i="3" l="1"/>
</calcChain>
</file>

<file path=xl/sharedStrings.xml><?xml version="1.0" encoding="utf-8"?>
<sst xmlns="http://schemas.openxmlformats.org/spreadsheetml/2006/main" count="1519" uniqueCount="309">
  <si>
    <t>〒</t>
    <phoneticPr fontId="1"/>
  </si>
  <si>
    <t>電話番号</t>
    <rPh sb="0" eb="2">
      <t>デンワ</t>
    </rPh>
    <rPh sb="2" eb="4">
      <t>バンゴウ</t>
    </rPh>
    <phoneticPr fontId="1"/>
  </si>
  <si>
    <t>【法人】法人名
【個人】屋号</t>
    <rPh sb="1" eb="3">
      <t>ホウジン</t>
    </rPh>
    <rPh sb="4" eb="6">
      <t>ホウジン</t>
    </rPh>
    <rPh sb="6" eb="7">
      <t>メイ</t>
    </rPh>
    <rPh sb="9" eb="11">
      <t>コジン</t>
    </rPh>
    <rPh sb="12" eb="13">
      <t>ヤ</t>
    </rPh>
    <rPh sb="13" eb="14">
      <t>ゴウ</t>
    </rPh>
    <phoneticPr fontId="1"/>
  </si>
  <si>
    <t>【個人】氏名</t>
    <phoneticPr fontId="1"/>
  </si>
  <si>
    <t>役職・氏名</t>
    <phoneticPr fontId="1"/>
  </si>
  <si>
    <t>【法人】代表者</t>
    <rPh sb="1" eb="3">
      <t>ホウジン</t>
    </rPh>
    <rPh sb="4" eb="7">
      <t>ダイヒョウシャ</t>
    </rPh>
    <phoneticPr fontId="1"/>
  </si>
  <si>
    <t>フリガナ</t>
    <phoneticPr fontId="1"/>
  </si>
  <si>
    <t>申請者に関する情報</t>
    <rPh sb="0" eb="3">
      <t>シンセイシャ</t>
    </rPh>
    <rPh sb="4" eb="5">
      <t>カン</t>
    </rPh>
    <rPh sb="7" eb="9">
      <t>ジョウホウ</t>
    </rPh>
    <phoneticPr fontId="1"/>
  </si>
  <si>
    <t>受付番号</t>
    <rPh sb="0" eb="2">
      <t>ウケツケ</t>
    </rPh>
    <rPh sb="2" eb="4">
      <t>バンゴウ</t>
    </rPh>
    <phoneticPr fontId="1"/>
  </si>
  <si>
    <t>【申立事項】</t>
    <rPh sb="1" eb="2">
      <t>モウ</t>
    </rPh>
    <rPh sb="2" eb="3">
      <t>タ</t>
    </rPh>
    <rPh sb="3" eb="5">
      <t>ジコウ</t>
    </rPh>
    <phoneticPr fontId="1"/>
  </si>
  <si>
    <t>下記のとおり相違ないことを確認の上、チェックボックスをチェックしてください。</t>
  </si>
  <si>
    <t>円</t>
    <rPh sb="0" eb="1">
      <t>エン</t>
    </rPh>
    <phoneticPr fontId="1"/>
  </si>
  <si>
    <t>【申立事項】</t>
    <rPh sb="1" eb="2">
      <t>モウ</t>
    </rPh>
    <rPh sb="2" eb="3">
      <t>タ</t>
    </rPh>
    <rPh sb="3" eb="5">
      <t>ジコウ</t>
    </rPh>
    <phoneticPr fontId="1"/>
  </si>
  <si>
    <t>下記の通り相違ないことを確認の上、チェックボックスをチェックしてください。</t>
    <rPh sb="0" eb="2">
      <t>カキ</t>
    </rPh>
    <rPh sb="3" eb="4">
      <t>トオ</t>
    </rPh>
    <rPh sb="5" eb="7">
      <t>ソウイ</t>
    </rPh>
    <rPh sb="12" eb="14">
      <t>カクニン</t>
    </rPh>
    <rPh sb="15" eb="16">
      <t>ウエ</t>
    </rPh>
    <phoneticPr fontId="1"/>
  </si>
  <si>
    <t>台</t>
    <rPh sb="0" eb="1">
      <t>ダイ</t>
    </rPh>
    <phoneticPr fontId="1"/>
  </si>
  <si>
    <t>円</t>
    <rPh sb="0" eb="1">
      <t>エン</t>
    </rPh>
    <phoneticPr fontId="1"/>
  </si>
  <si>
    <t>　京都府知事　西脇　隆俊　様</t>
    <rPh sb="1" eb="4">
      <t>キョウトフ</t>
    </rPh>
    <rPh sb="4" eb="6">
      <t>チジ</t>
    </rPh>
    <rPh sb="7" eb="9">
      <t>ニシワキ</t>
    </rPh>
    <rPh sb="10" eb="12">
      <t>タカトシ</t>
    </rPh>
    <rPh sb="13" eb="14">
      <t>サマ</t>
    </rPh>
    <phoneticPr fontId="1"/>
  </si>
  <si>
    <t>申請内訳</t>
    <rPh sb="0" eb="2">
      <t>シンセイ</t>
    </rPh>
    <rPh sb="2" eb="4">
      <t>ウチワケ</t>
    </rPh>
    <phoneticPr fontId="1"/>
  </si>
  <si>
    <t>薬局</t>
    <rPh sb="0" eb="2">
      <t>ヤッキョク</t>
    </rPh>
    <phoneticPr fontId="1"/>
  </si>
  <si>
    <t>２．支給申請額</t>
    <rPh sb="2" eb="4">
      <t>シキュウ</t>
    </rPh>
    <rPh sb="4" eb="7">
      <t>シンセイガク</t>
    </rPh>
    <phoneticPr fontId="1"/>
  </si>
  <si>
    <t>（単位：円）</t>
    <rPh sb="1" eb="3">
      <t>タンイ</t>
    </rPh>
    <rPh sb="4" eb="5">
      <t>エン</t>
    </rPh>
    <phoneticPr fontId="1"/>
  </si>
  <si>
    <t>【添付資料】</t>
    <rPh sb="1" eb="3">
      <t>テンプ</t>
    </rPh>
    <rPh sb="3" eb="5">
      <t>シリョウ</t>
    </rPh>
    <phoneticPr fontId="1"/>
  </si>
  <si>
    <t>助産所</t>
    <rPh sb="0" eb="3">
      <t>ジョサンジョ</t>
    </rPh>
    <phoneticPr fontId="1"/>
  </si>
  <si>
    <t>薬局</t>
    <rPh sb="0" eb="2">
      <t>ヤッキョク</t>
    </rPh>
    <phoneticPr fontId="9"/>
  </si>
  <si>
    <t>公衆浴場</t>
    <rPh sb="0" eb="2">
      <t>コウシュウ</t>
    </rPh>
    <rPh sb="2" eb="4">
      <t>ヨクジョウ</t>
    </rPh>
    <phoneticPr fontId="9"/>
  </si>
  <si>
    <t>児童養護施設等</t>
    <rPh sb="0" eb="2">
      <t>ジドウ</t>
    </rPh>
    <rPh sb="2" eb="4">
      <t>ヨウゴ</t>
    </rPh>
    <rPh sb="4" eb="6">
      <t>シセツ</t>
    </rPh>
    <rPh sb="6" eb="7">
      <t>トウ</t>
    </rPh>
    <phoneticPr fontId="9"/>
  </si>
  <si>
    <t>申　請　す　る　車　両</t>
    <phoneticPr fontId="1"/>
  </si>
  <si>
    <t>申請する車両は、事業者等が燃料費を負担し、利用者の輸送・送迎、職員等による利用者の居宅への訪問又は利用者の医療機関への通院を含む福祉サービスの提供に使用しています。</t>
    <phoneticPr fontId="1"/>
  </si>
  <si>
    <t>区分・サービス種別・申請金額等の申請内容に相違ありません。</t>
    <phoneticPr fontId="1"/>
  </si>
  <si>
    <t>【誓約事項】</t>
    <rPh sb="1" eb="3">
      <t>セイヤク</t>
    </rPh>
    <rPh sb="3" eb="5">
      <t>ジコウ</t>
    </rPh>
    <phoneticPr fontId="1"/>
  </si>
  <si>
    <t>京都府知事から検査、報告又は是正のための措置の求めがあった場合はこれに応じます。</t>
    <phoneticPr fontId="1"/>
  </si>
  <si>
    <t>業種に係る営業に必要な許可等を全て有しています。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</si>
  <si>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</si>
  <si>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青セル申請者記入</t>
    <rPh sb="0" eb="1">
      <t>アオ</t>
    </rPh>
    <rPh sb="3" eb="6">
      <t>シンセイシャ</t>
    </rPh>
    <rPh sb="6" eb="8">
      <t>キニュウ</t>
    </rPh>
    <phoneticPr fontId="1"/>
  </si>
  <si>
    <t>黄セル自動計算</t>
    <rPh sb="0" eb="1">
      <t>キ</t>
    </rPh>
    <rPh sb="3" eb="5">
      <t>ジドウ</t>
    </rPh>
    <rPh sb="5" eb="7">
      <t>ケイサン</t>
    </rPh>
    <phoneticPr fontId="1"/>
  </si>
  <si>
    <t>１．申請内容　</t>
    <rPh sb="2" eb="6">
      <t>シンセイナイヨウ</t>
    </rPh>
    <phoneticPr fontId="1"/>
  </si>
  <si>
    <t>※全ての項目がチェックされないと申請できません。</t>
    <rPh sb="1" eb="2">
      <t>スベ</t>
    </rPh>
    <rPh sb="4" eb="6">
      <t>コウモク</t>
    </rPh>
    <rPh sb="16" eb="18">
      <t>シンセイ</t>
    </rPh>
    <phoneticPr fontId="1"/>
  </si>
  <si>
    <t>申請額合計
【Ａ＋Ｂ】</t>
    <phoneticPr fontId="1"/>
  </si>
  <si>
    <t>医科診療所・歯科診療所（無床）</t>
    <rPh sb="0" eb="2">
      <t>イカ</t>
    </rPh>
    <rPh sb="6" eb="8">
      <t>シカ</t>
    </rPh>
    <rPh sb="8" eb="11">
      <t>シンリョウジョ</t>
    </rPh>
    <phoneticPr fontId="1"/>
  </si>
  <si>
    <t>施術所（あん摩マッサージ指圧、はり、きゆう､柔道整復）</t>
    <rPh sb="22" eb="24">
      <t>ジュウドウ</t>
    </rPh>
    <rPh sb="24" eb="26">
      <t>セイフク</t>
    </rPh>
    <phoneticPr fontId="1"/>
  </si>
  <si>
    <t>保育所等（定員101～300人まで）</t>
    <rPh sb="2" eb="3">
      <t>ショ</t>
    </rPh>
    <phoneticPr fontId="1"/>
  </si>
  <si>
    <t>保育所等</t>
    <rPh sb="0" eb="3">
      <t>ホイクショ</t>
    </rPh>
    <rPh sb="3" eb="4">
      <t>トウ</t>
    </rPh>
    <phoneticPr fontId="9"/>
  </si>
  <si>
    <t>施術所（あん摩マツサージ指圧、はり、きゆう、柔道整復）</t>
    <rPh sb="0" eb="2">
      <t>セジュツ</t>
    </rPh>
    <rPh sb="2" eb="3">
      <t>ショ</t>
    </rPh>
    <phoneticPr fontId="1"/>
  </si>
  <si>
    <t>開設届の有無</t>
    <rPh sb="0" eb="2">
      <t>カイセツ</t>
    </rPh>
    <rPh sb="2" eb="3">
      <t>トドケ</t>
    </rPh>
    <rPh sb="4" eb="6">
      <t>ウム</t>
    </rPh>
    <phoneticPr fontId="1"/>
  </si>
  <si>
    <t>有</t>
    <rPh sb="0" eb="1">
      <t>ア</t>
    </rPh>
    <phoneticPr fontId="1"/>
  </si>
  <si>
    <t>*助産所の開設届の有無</t>
    <rPh sb="1" eb="4">
      <t>ジョサンショ</t>
    </rPh>
    <rPh sb="5" eb="7">
      <t>カイセツ</t>
    </rPh>
    <rPh sb="7" eb="8">
      <t>トドケ</t>
    </rPh>
    <rPh sb="9" eb="11">
      <t>ウム</t>
    </rPh>
    <phoneticPr fontId="1"/>
  </si>
  <si>
    <t>・（別紙）支払口座振替依頼書</t>
    <rPh sb="2" eb="4">
      <t>ベッシ</t>
    </rPh>
    <rPh sb="5" eb="11">
      <t>シハライコウザフリカエ</t>
    </rPh>
    <rPh sb="11" eb="14">
      <t>イライショ</t>
    </rPh>
    <phoneticPr fontId="1"/>
  </si>
  <si>
    <t>本交付金交付要領に定める事項をいずれも遵守することを誓約します。</t>
    <rPh sb="0" eb="1">
      <t>ホン</t>
    </rPh>
    <rPh sb="4" eb="6">
      <t>コウフ</t>
    </rPh>
    <rPh sb="6" eb="8">
      <t>ヨウリョウ</t>
    </rPh>
    <phoneticPr fontId="1"/>
  </si>
  <si>
    <t>本交付金の交付決定後、交付要件に違反する事実や申請書類の不正その他支給要件を満たさないことが発覚した場合は、交付金を返還します。</t>
    <rPh sb="0" eb="1">
      <t>ホン</t>
    </rPh>
    <phoneticPr fontId="1"/>
  </si>
  <si>
    <t>別記様式</t>
    <phoneticPr fontId="1"/>
  </si>
  <si>
    <t>(1)障害者手帳所持の患者の診察した場合</t>
    <rPh sb="3" eb="4">
      <t>ショウ</t>
    </rPh>
    <rPh sb="4" eb="5">
      <t>ガイ</t>
    </rPh>
    <rPh sb="5" eb="6">
      <t>シャ</t>
    </rPh>
    <rPh sb="6" eb="8">
      <t>テチョウ</t>
    </rPh>
    <rPh sb="8" eb="10">
      <t>ショジ</t>
    </rPh>
    <rPh sb="11" eb="13">
      <t>カンジャ</t>
    </rPh>
    <rPh sb="14" eb="16">
      <t>シンサツ</t>
    </rPh>
    <rPh sb="18" eb="20">
      <t>バアイ</t>
    </rPh>
    <phoneticPr fontId="1"/>
  </si>
  <si>
    <t>事業所名又は公衆浴場名</t>
    <rPh sb="0" eb="4">
      <t>ジギョウショメイ</t>
    </rPh>
    <rPh sb="4" eb="5">
      <t>マタ</t>
    </rPh>
    <rPh sb="6" eb="8">
      <t>コウシュウ</t>
    </rPh>
    <rPh sb="8" eb="10">
      <t>ヨクジョウ</t>
    </rPh>
    <rPh sb="10" eb="11">
      <t>メイ</t>
    </rPh>
    <phoneticPr fontId="1"/>
  </si>
  <si>
    <t>ア）申請内訳（※公衆浴場以外）</t>
    <rPh sb="2" eb="4">
      <t>シンセイ</t>
    </rPh>
    <rPh sb="4" eb="6">
      <t>ウチワケ</t>
    </rPh>
    <phoneticPr fontId="1"/>
  </si>
  <si>
    <t>イ）申請内訳（※公衆浴場）</t>
    <rPh sb="2" eb="4">
      <t>シンセイ</t>
    </rPh>
    <rPh sb="4" eb="6">
      <t>ウチワケ</t>
    </rPh>
    <rPh sb="8" eb="10">
      <t>コウシュウ</t>
    </rPh>
    <rPh sb="10" eb="12">
      <t>ヨクジョウ</t>
    </rPh>
    <phoneticPr fontId="1"/>
  </si>
  <si>
    <t>本交付金における業種区分において、他の業種区分と重複の申請を行っていません。</t>
    <rPh sb="0" eb="1">
      <t>ホン</t>
    </rPh>
    <rPh sb="1" eb="3">
      <t>コウフ</t>
    </rPh>
    <rPh sb="8" eb="10">
      <t>ギョウシュ</t>
    </rPh>
    <rPh sb="10" eb="12">
      <t>クブン</t>
    </rPh>
    <rPh sb="17" eb="18">
      <t>タ</t>
    </rPh>
    <rPh sb="19" eb="21">
      <t>ギョウシュ</t>
    </rPh>
    <rPh sb="21" eb="23">
      <t>クブン</t>
    </rPh>
    <rPh sb="24" eb="26">
      <t>ジュウフク</t>
    </rPh>
    <rPh sb="27" eb="29">
      <t>シンセイ</t>
    </rPh>
    <rPh sb="30" eb="31">
      <t>オコナ</t>
    </rPh>
    <phoneticPr fontId="1"/>
  </si>
  <si>
    <t>所有者</t>
    <rPh sb="0" eb="3">
      <t>ショユウシャ</t>
    </rPh>
    <phoneticPr fontId="1"/>
  </si>
  <si>
    <t>事業所</t>
    <rPh sb="0" eb="3">
      <t>ジギョウショ</t>
    </rPh>
    <phoneticPr fontId="1"/>
  </si>
  <si>
    <t>上記申請内容に相違ありません。</t>
    <rPh sb="0" eb="2">
      <t>ジョウキ</t>
    </rPh>
    <rPh sb="2" eb="4">
      <t>シンセイ</t>
    </rPh>
    <rPh sb="4" eb="6">
      <t>ナイヨウ</t>
    </rPh>
    <rPh sb="7" eb="9">
      <t>ソウイ</t>
    </rPh>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</si>
  <si>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</si>
  <si>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申請金額合計【Ａ】</t>
    <rPh sb="0" eb="2">
      <t>シンセイ</t>
    </rPh>
    <rPh sb="2" eb="4">
      <t>キンガク</t>
    </rPh>
    <rPh sb="4" eb="6">
      <t>ゴウケイ</t>
    </rPh>
    <phoneticPr fontId="1"/>
  </si>
  <si>
    <t>（１）の申請額【Ａ】</t>
    <rPh sb="4" eb="7">
      <t>シンセイガク</t>
    </rPh>
    <phoneticPr fontId="1"/>
  </si>
  <si>
    <t>（２）の申請額【Ｂ】</t>
    <rPh sb="4" eb="7">
      <t>シンセイガク</t>
    </rPh>
    <phoneticPr fontId="1"/>
  </si>
  <si>
    <t>（１）光熱費支援事業</t>
    <rPh sb="3" eb="6">
      <t>コウネツヒ</t>
    </rPh>
    <rPh sb="6" eb="8">
      <t>シエン</t>
    </rPh>
    <rPh sb="8" eb="10">
      <t>ジギョウ</t>
    </rPh>
    <phoneticPr fontId="1"/>
  </si>
  <si>
    <t>（２）燃料費支援事業</t>
    <rPh sb="3" eb="6">
      <t>ネンリョウヒ</t>
    </rPh>
    <rPh sb="6" eb="8">
      <t>シエン</t>
    </rPh>
    <rPh sb="8" eb="10">
      <t>ジギョウ</t>
    </rPh>
    <phoneticPr fontId="1"/>
  </si>
  <si>
    <t>注</t>
    <rPh sb="0" eb="1">
      <t>チュウ</t>
    </rPh>
    <phoneticPr fontId="1"/>
  </si>
  <si>
    <t>単独・多機能の別</t>
    <rPh sb="0" eb="2">
      <t>タンドク</t>
    </rPh>
    <rPh sb="3" eb="6">
      <t>タキノウ</t>
    </rPh>
    <rPh sb="7" eb="8">
      <t>ベツ</t>
    </rPh>
    <phoneticPr fontId="1"/>
  </si>
  <si>
    <t>勤務実
人数</t>
    <phoneticPr fontId="1"/>
  </si>
  <si>
    <t>のべ勤務時間数</t>
  </si>
  <si>
    <t>Ａ（時間）</t>
    <phoneticPr fontId="1"/>
  </si>
  <si>
    <t>Ｂ（時間）</t>
    <phoneticPr fontId="1"/>
  </si>
  <si>
    <t>当該月において常勤職員が勤務すべき時間数</t>
    <phoneticPr fontId="1"/>
  </si>
  <si>
    <t>（人）</t>
    <phoneticPr fontId="1"/>
  </si>
  <si>
    <t>A÷B＝C(人)</t>
    <phoneticPr fontId="1"/>
  </si>
  <si>
    <t>３　勤務とは、サービスを提供するための直接処遇職員の勤務を指します。</t>
    <rPh sb="2" eb="4">
      <t>キンム</t>
    </rPh>
    <rPh sb="12" eb="14">
      <t>テイキョウ</t>
    </rPh>
    <rPh sb="19" eb="21">
      <t>チョクセツ</t>
    </rPh>
    <rPh sb="21" eb="23">
      <t>ショグウ</t>
    </rPh>
    <rPh sb="23" eb="25">
      <t>ショクイン</t>
    </rPh>
    <rPh sb="26" eb="28">
      <t>キンム</t>
    </rPh>
    <rPh sb="29" eb="30">
      <t>サ</t>
    </rPh>
    <phoneticPr fontId="1"/>
  </si>
  <si>
    <t>２　介護サービス事業所等、障害者施設等において、同一の車両の申請はできません。</t>
    <rPh sb="2" eb="4">
      <t>カイゴ</t>
    </rPh>
    <rPh sb="8" eb="11">
      <t>ジギョウショ</t>
    </rPh>
    <rPh sb="11" eb="12">
      <t>トウ</t>
    </rPh>
    <rPh sb="13" eb="16">
      <t>ショウガイシャ</t>
    </rPh>
    <rPh sb="16" eb="18">
      <t>シセツ</t>
    </rPh>
    <rPh sb="18" eb="19">
      <t>トウ</t>
    </rPh>
    <phoneticPr fontId="1"/>
  </si>
  <si>
    <t>該当月</t>
    <phoneticPr fontId="1"/>
  </si>
  <si>
    <t>令和４年  月</t>
    <phoneticPr fontId="1"/>
  </si>
  <si>
    <t>区
分</t>
    <phoneticPr fontId="1"/>
  </si>
  <si>
    <t>介護サービス事業所等又は障害者施設等の訪問系事業所において、事業所所有以外の車両を含めて申請する場合の申請上限台数計算</t>
    <rPh sb="33" eb="35">
      <t>ショユウ</t>
    </rPh>
    <rPh sb="41" eb="42">
      <t>フク</t>
    </rPh>
    <rPh sb="48" eb="50">
      <t>バアイ</t>
    </rPh>
    <phoneticPr fontId="1"/>
  </si>
  <si>
    <t>事業所所有以外の車両を含む場合の訪問系事業所の申請上限台数</t>
    <rPh sb="0" eb="3">
      <t>ジギョウショ</t>
    </rPh>
    <rPh sb="3" eb="5">
      <t>ショユウ</t>
    </rPh>
    <rPh sb="5" eb="7">
      <t>イガイ</t>
    </rPh>
    <rPh sb="8" eb="10">
      <t>シャリョウ</t>
    </rPh>
    <rPh sb="11" eb="12">
      <t>フク</t>
    </rPh>
    <rPh sb="13" eb="15">
      <t>バアイ</t>
    </rPh>
    <rPh sb="23" eb="25">
      <t>シンセイ</t>
    </rPh>
    <rPh sb="25" eb="27">
      <t>ジョウゲン</t>
    </rPh>
    <rPh sb="27" eb="29">
      <t>ダイスウ</t>
    </rPh>
    <phoneticPr fontId="1"/>
  </si>
  <si>
    <t>C(台)</t>
    <rPh sb="2" eb="3">
      <t>ダイ</t>
    </rPh>
    <phoneticPr fontId="1"/>
  </si>
  <si>
    <t>歯科診療所</t>
    <rPh sb="0" eb="2">
      <t>シカ</t>
    </rPh>
    <rPh sb="2" eb="5">
      <t>シンリョウショ</t>
    </rPh>
    <phoneticPr fontId="1"/>
  </si>
  <si>
    <t>業種区分</t>
    <rPh sb="0" eb="2">
      <t>ギョウシュ</t>
    </rPh>
    <rPh sb="2" eb="4">
      <t>クブン</t>
    </rPh>
    <phoneticPr fontId="1"/>
  </si>
  <si>
    <t>事業所又は公衆浴場
所在地</t>
    <rPh sb="0" eb="3">
      <t>ジギョウショ</t>
    </rPh>
    <rPh sb="3" eb="4">
      <t>マタ</t>
    </rPh>
    <rPh sb="5" eb="7">
      <t>コウシュウ</t>
    </rPh>
    <rPh sb="7" eb="9">
      <t>ヨクジョウ</t>
    </rPh>
    <rPh sb="10" eb="13">
      <t>ショザイチ</t>
    </rPh>
    <phoneticPr fontId="1"/>
  </si>
  <si>
    <t>・振込先口座の通帳の写し（別紙の情報が分かる頁）</t>
    <rPh sb="1" eb="3">
      <t>フリコミ</t>
    </rPh>
    <rPh sb="3" eb="4">
      <t>サキ</t>
    </rPh>
    <rPh sb="7" eb="9">
      <t>ツウチョウ</t>
    </rPh>
    <rPh sb="10" eb="11">
      <t>ウツ</t>
    </rPh>
    <rPh sb="13" eb="15">
      <t>ベッシ</t>
    </rPh>
    <rPh sb="16" eb="18">
      <t>ジョウホウ</t>
    </rPh>
    <rPh sb="19" eb="20">
      <t>ワ</t>
    </rPh>
    <rPh sb="22" eb="23">
      <t>ページ</t>
    </rPh>
    <phoneticPr fontId="1"/>
  </si>
  <si>
    <t>申請金額合計【Ａ】</t>
  </si>
  <si>
    <t>①分類</t>
    <rPh sb="1" eb="3">
      <t>ブンルイ</t>
    </rPh>
    <phoneticPr fontId="1"/>
  </si>
  <si>
    <t>②
病床数
施設数
定員数
人数
店舗数</t>
    <rPh sb="6" eb="9">
      <t>シセツスウ</t>
    </rPh>
    <rPh sb="10" eb="13">
      <t>テイインスウ</t>
    </rPh>
    <rPh sb="17" eb="19">
      <t>テンポ</t>
    </rPh>
    <rPh sb="19" eb="20">
      <t>スウ</t>
    </rPh>
    <phoneticPr fontId="1"/>
  </si>
  <si>
    <t>③単価</t>
    <phoneticPr fontId="1"/>
  </si>
  <si>
    <t>④歯科診療所で
(1)障害者手帳所持の患者の診察した場合
(2)重度な障がい者を診察し、特別対応加算請求をした場合</t>
    <rPh sb="1" eb="3">
      <t>シカ</t>
    </rPh>
    <rPh sb="3" eb="6">
      <t>シンリョウジョ</t>
    </rPh>
    <rPh sb="11" eb="12">
      <t>ショウ</t>
    </rPh>
    <rPh sb="12" eb="13">
      <t>ガイ</t>
    </rPh>
    <rPh sb="13" eb="14">
      <t>シャ</t>
    </rPh>
    <rPh sb="14" eb="16">
      <t>テチョウ</t>
    </rPh>
    <rPh sb="16" eb="18">
      <t>ショジ</t>
    </rPh>
    <rPh sb="19" eb="21">
      <t>カンジャ</t>
    </rPh>
    <rPh sb="22" eb="24">
      <t>シンサツ</t>
    </rPh>
    <rPh sb="26" eb="28">
      <t>バアイ</t>
    </rPh>
    <rPh sb="32" eb="34">
      <t>ジュウド</t>
    </rPh>
    <rPh sb="35" eb="36">
      <t>ショウ</t>
    </rPh>
    <rPh sb="38" eb="39">
      <t>シャ</t>
    </rPh>
    <rPh sb="40" eb="42">
      <t>シンサツ</t>
    </rPh>
    <rPh sb="44" eb="46">
      <t>トクベツ</t>
    </rPh>
    <rPh sb="46" eb="48">
      <t>タイオウ</t>
    </rPh>
    <rPh sb="48" eb="50">
      <t>カサン</t>
    </rPh>
    <rPh sb="50" eb="52">
      <t>セイキュウ</t>
    </rPh>
    <rPh sb="55" eb="57">
      <t>バアイ</t>
    </rPh>
    <phoneticPr fontId="1"/>
  </si>
  <si>
    <t>⑤歯科診療所への
加算額</t>
    <rPh sb="1" eb="3">
      <t>シカ</t>
    </rPh>
    <rPh sb="3" eb="6">
      <t>シンリョウジョ</t>
    </rPh>
    <rPh sb="9" eb="11">
      <t>カサン</t>
    </rPh>
    <rPh sb="11" eb="12">
      <t>ガク</t>
    </rPh>
    <phoneticPr fontId="1"/>
  </si>
  <si>
    <t>⑥申請額</t>
    <rPh sb="1" eb="4">
      <t>シンセイガク</t>
    </rPh>
    <phoneticPr fontId="1"/>
  </si>
  <si>
    <t xml:space="preserve"> なお、障害者施設等については、多機能型事業所と障害者支援施設の場合は、合計定員を記入すること。また、介護サービス事業所等又は障害者施設等で短期入所がある場合はその定員を⑦に記載し、②の人数に加算すること。（⑦は②の内数となる）</t>
    <rPh sb="5" eb="6">
      <t>ガイ</t>
    </rPh>
    <rPh sb="9" eb="10">
      <t>トウ</t>
    </rPh>
    <rPh sb="25" eb="26">
      <t>ガイ</t>
    </rPh>
    <rPh sb="27" eb="29">
      <t>シエン</t>
    </rPh>
    <rPh sb="29" eb="31">
      <t>シセツ</t>
    </rPh>
    <rPh sb="32" eb="34">
      <t>バアイ</t>
    </rPh>
    <rPh sb="36" eb="38">
      <t>ゴウケイ</t>
    </rPh>
    <rPh sb="38" eb="40">
      <t>テイイン</t>
    </rPh>
    <rPh sb="41" eb="43">
      <t>キニュウ</t>
    </rPh>
    <rPh sb="61" eb="62">
      <t>マタ</t>
    </rPh>
    <rPh sb="63" eb="66">
      <t>ショウガイシャ</t>
    </rPh>
    <rPh sb="66" eb="68">
      <t>シセツ</t>
    </rPh>
    <rPh sb="68" eb="69">
      <t>トウ</t>
    </rPh>
    <rPh sb="70" eb="72">
      <t>タンキ</t>
    </rPh>
    <rPh sb="72" eb="74">
      <t>ニュウショ</t>
    </rPh>
    <rPh sb="77" eb="79">
      <t>バアイ</t>
    </rPh>
    <rPh sb="82" eb="84">
      <t>テイイン</t>
    </rPh>
    <rPh sb="87" eb="89">
      <t>キサイ</t>
    </rPh>
    <rPh sb="93" eb="94">
      <t>ニン</t>
    </rPh>
    <rPh sb="94" eb="95">
      <t>スウ</t>
    </rPh>
    <rPh sb="96" eb="98">
      <t>カサン</t>
    </rPh>
    <rPh sb="108" eb="110">
      <t>ウチスウ</t>
    </rPh>
    <phoneticPr fontId="1"/>
  </si>
  <si>
    <t>開設届の有無</t>
  </si>
  <si>
    <t>サービス種別</t>
  </si>
  <si>
    <t>種別毎の定員</t>
    <phoneticPr fontId="1"/>
  </si>
  <si>
    <t>常勤換算後の人数(小数点第１位切り上げ)</t>
    <rPh sb="9" eb="12">
      <t>ショウスウテン</t>
    </rPh>
    <rPh sb="12" eb="13">
      <t>ダイ</t>
    </rPh>
    <rPh sb="14" eb="15">
      <t>イ</t>
    </rPh>
    <rPh sb="15" eb="16">
      <t>キ</t>
    </rPh>
    <rPh sb="17" eb="18">
      <t>ア</t>
    </rPh>
    <phoneticPr fontId="1"/>
  </si>
  <si>
    <t>合計台数</t>
    <phoneticPr fontId="1"/>
  </si>
  <si>
    <t>申請合計
金額【Ｂ】</t>
    <phoneticPr fontId="1"/>
  </si>
  <si>
    <t>担当者電話番号</t>
    <rPh sb="0" eb="3">
      <t>タントウシャ</t>
    </rPh>
    <rPh sb="3" eb="5">
      <t>デンワ</t>
    </rPh>
    <rPh sb="5" eb="7">
      <t>バンゴウ</t>
    </rPh>
    <phoneticPr fontId="1"/>
  </si>
  <si>
    <t>連絡先メールアドレス</t>
    <rPh sb="0" eb="2">
      <t>レンラク</t>
    </rPh>
    <rPh sb="2" eb="3">
      <t>サキ</t>
    </rPh>
    <phoneticPr fontId="1"/>
  </si>
  <si>
    <t>⑦加算する短期入所の定員数（②の内数）</t>
    <rPh sb="1" eb="3">
      <t>カサン</t>
    </rPh>
    <rPh sb="5" eb="7">
      <t>タンキ</t>
    </rPh>
    <rPh sb="7" eb="9">
      <t>ニュウショ</t>
    </rPh>
    <rPh sb="10" eb="12">
      <t>テイイン</t>
    </rPh>
    <rPh sb="12" eb="13">
      <t>スウ</t>
    </rPh>
    <rPh sb="16" eb="18">
      <t>ウチスウ</t>
    </rPh>
    <phoneticPr fontId="1"/>
  </si>
  <si>
    <t>*②の病床数・定員数については、病院・診療所（有床：7床以上)は稼働病床数、介護サービス事業所等（入所系事業所・通所系事業所）及び障害者施設等
（入所系事業所・通所系事業所）、児童養護施設等は定員数、人数をそれぞれ記載すること。</t>
    <rPh sb="3" eb="6">
      <t>ビョウショウスウ</t>
    </rPh>
    <rPh sb="7" eb="10">
      <t>テイインスウ</t>
    </rPh>
    <rPh sb="16" eb="18">
      <t>ビョウイン</t>
    </rPh>
    <rPh sb="19" eb="22">
      <t>シンリョウジョ</t>
    </rPh>
    <rPh sb="23" eb="25">
      <t>ユウショウ</t>
    </rPh>
    <rPh sb="27" eb="28">
      <t>ユカ</t>
    </rPh>
    <rPh sb="28" eb="30">
      <t>イジョウ</t>
    </rPh>
    <rPh sb="32" eb="34">
      <t>カドウ</t>
    </rPh>
    <rPh sb="34" eb="37">
      <t>ビョウショウスウ</t>
    </rPh>
    <rPh sb="38" eb="40">
      <t>カイゴ</t>
    </rPh>
    <rPh sb="44" eb="47">
      <t>ジギョウショ</t>
    </rPh>
    <rPh sb="47" eb="48">
      <t>トウ</t>
    </rPh>
    <rPh sb="49" eb="51">
      <t>ニュウショ</t>
    </rPh>
    <rPh sb="51" eb="52">
      <t>ケイ</t>
    </rPh>
    <rPh sb="52" eb="55">
      <t>ジギョウショ</t>
    </rPh>
    <rPh sb="56" eb="59">
      <t>ツウショケイ</t>
    </rPh>
    <rPh sb="59" eb="62">
      <t>ジギョウショ</t>
    </rPh>
    <rPh sb="63" eb="64">
      <t>オヨ</t>
    </rPh>
    <rPh sb="75" eb="76">
      <t>ケイ</t>
    </rPh>
    <phoneticPr fontId="1"/>
  </si>
  <si>
    <t>・振込先口座の通帳の写し（別紙の情報が分かる頁）</t>
    <rPh sb="1" eb="3">
      <t>フリコミ</t>
    </rPh>
    <rPh sb="3" eb="4">
      <t>サキ</t>
    </rPh>
    <rPh sb="4" eb="6">
      <t>コウザ</t>
    </rPh>
    <rPh sb="7" eb="9">
      <t>ツウチョウ</t>
    </rPh>
    <phoneticPr fontId="1"/>
  </si>
  <si>
    <t>*施術所の保険診療の有無等</t>
    <rPh sb="1" eb="3">
      <t>セジュツ</t>
    </rPh>
    <rPh sb="3" eb="4">
      <t>ショ</t>
    </rPh>
    <rPh sb="7" eb="9">
      <t>シンリョウ</t>
    </rPh>
    <rPh sb="10" eb="12">
      <t>ウム</t>
    </rPh>
    <rPh sb="12" eb="13">
      <t>トウ</t>
    </rPh>
    <phoneticPr fontId="1"/>
  </si>
  <si>
    <t>保険診療の有無</t>
    <rPh sb="0" eb="2">
      <t>ホケン</t>
    </rPh>
    <rPh sb="2" eb="4">
      <t>シンリョウ</t>
    </rPh>
    <rPh sb="5" eb="7">
      <t>ウム</t>
    </rPh>
    <phoneticPr fontId="1"/>
  </si>
  <si>
    <t>・振込先口座の通帳の写し（別紙の情報が分かる頁）</t>
    <rPh sb="1" eb="3">
      <t>フリコミ</t>
    </rPh>
    <rPh sb="3" eb="4">
      <t>サキ</t>
    </rPh>
    <rPh sb="4" eb="6">
      <t>コウザ</t>
    </rPh>
    <rPh sb="7" eb="9">
      <t>ツウチョウ</t>
    </rPh>
    <rPh sb="10" eb="11">
      <t>ウツ</t>
    </rPh>
    <phoneticPr fontId="1"/>
  </si>
  <si>
    <t>１　この表は、令和４年10月、11月又は12月のうち、常勤換算後の人数が最も多い月について記載してください。</t>
    <rPh sb="4" eb="5">
      <t>ヒョウ</t>
    </rPh>
    <rPh sb="7" eb="9">
      <t>レイワ</t>
    </rPh>
    <rPh sb="10" eb="11">
      <t>ネン</t>
    </rPh>
    <rPh sb="13" eb="14">
      <t>ガツ</t>
    </rPh>
    <rPh sb="17" eb="18">
      <t>ガツ</t>
    </rPh>
    <rPh sb="18" eb="19">
      <t>マタ</t>
    </rPh>
    <rPh sb="22" eb="23">
      <t>ガツ</t>
    </rPh>
    <rPh sb="27" eb="29">
      <t>ジョウキン</t>
    </rPh>
    <rPh sb="29" eb="31">
      <t>カンザン</t>
    </rPh>
    <rPh sb="31" eb="32">
      <t>ゴ</t>
    </rPh>
    <rPh sb="33" eb="35">
      <t>ニンズウ</t>
    </rPh>
    <rPh sb="36" eb="37">
      <t>モット</t>
    </rPh>
    <rPh sb="38" eb="39">
      <t>オオ</t>
    </rPh>
    <rPh sb="40" eb="41">
      <t>ツキ</t>
    </rPh>
    <rPh sb="45" eb="47">
      <t>キサイ</t>
    </rPh>
    <phoneticPr fontId="1"/>
  </si>
  <si>
    <t>申請する公衆浴場については、令和４年10月１日から同年12月31日までの期間において営業を行います。</t>
    <rPh sb="0" eb="2">
      <t>シンセイ</t>
    </rPh>
    <rPh sb="4" eb="6">
      <t>コウシュウ</t>
    </rPh>
    <rPh sb="6" eb="8">
      <t>ヨクジョウ</t>
    </rPh>
    <rPh sb="14" eb="16">
      <t>レイワ</t>
    </rPh>
    <rPh sb="17" eb="18">
      <t>ネン</t>
    </rPh>
    <rPh sb="20" eb="21">
      <t>ガツ</t>
    </rPh>
    <rPh sb="22" eb="23">
      <t>ニチ</t>
    </rPh>
    <rPh sb="25" eb="27">
      <t>ドウネン</t>
    </rPh>
    <rPh sb="29" eb="30">
      <t>ニチ</t>
    </rPh>
    <rPh sb="33" eb="35">
      <t>キカン</t>
    </rPh>
    <rPh sb="39" eb="41">
      <t>エイギョウ</t>
    </rPh>
    <phoneticPr fontId="1"/>
  </si>
  <si>
    <t>・令和４年10月分の燃料に係る納品書、領収書等の写し（廃材のみ使用の場合は添付不要）</t>
    <phoneticPr fontId="1"/>
  </si>
  <si>
    <t>申請する事業所については、令和４年10月１日から同年12月31日までの期間において当該施設を設置し、診療、介護福祉サービス等、障害福祉サービス等又は保育等の提供を行っています。</t>
    <rPh sb="0" eb="2">
      <t>シンセイ</t>
    </rPh>
    <rPh sb="4" eb="7">
      <t>ジギョウショ</t>
    </rPh>
    <rPh sb="13" eb="15">
      <t>レイワ</t>
    </rPh>
    <rPh sb="16" eb="17">
      <t>ネン</t>
    </rPh>
    <rPh sb="19" eb="20">
      <t>ガツ</t>
    </rPh>
    <rPh sb="21" eb="22">
      <t>ニチ</t>
    </rPh>
    <rPh sb="24" eb="26">
      <t>ドウネン</t>
    </rPh>
    <rPh sb="28" eb="29">
      <t>ガツ</t>
    </rPh>
    <rPh sb="31" eb="32">
      <t>ニチ</t>
    </rPh>
    <rPh sb="35" eb="37">
      <t>キカン</t>
    </rPh>
    <rPh sb="41" eb="43">
      <t>トウガイ</t>
    </rPh>
    <rPh sb="43" eb="45">
      <t>シセツ</t>
    </rPh>
    <rPh sb="46" eb="48">
      <t>ウンエイ</t>
    </rPh>
    <rPh sb="48" eb="49">
      <t>ナド</t>
    </rPh>
    <rPh sb="49" eb="50">
      <t>オコナ</t>
    </rPh>
    <rPh sb="53" eb="55">
      <t>カイゴ</t>
    </rPh>
    <rPh sb="55" eb="57">
      <t>フクシ</t>
    </rPh>
    <rPh sb="61" eb="62">
      <t>トウ</t>
    </rPh>
    <rPh sb="66" eb="67">
      <t>ガイ</t>
    </rPh>
    <rPh sb="71" eb="72">
      <t>トウ</t>
    </rPh>
    <rPh sb="72" eb="73">
      <t>マタ</t>
    </rPh>
    <phoneticPr fontId="1"/>
  </si>
  <si>
    <t>京都府原油価格・物価高騰対策緊急支援事業交付金
申請書兼実績報告書</t>
    <rPh sb="0" eb="3">
      <t>キョウトフ</t>
    </rPh>
    <rPh sb="3" eb="5">
      <t>ゲンユ</t>
    </rPh>
    <rPh sb="5" eb="7">
      <t>カカク</t>
    </rPh>
    <rPh sb="8" eb="10">
      <t>ブッカ</t>
    </rPh>
    <rPh sb="10" eb="12">
      <t>コウトウ</t>
    </rPh>
    <rPh sb="12" eb="14">
      <t>タイサク</t>
    </rPh>
    <rPh sb="14" eb="16">
      <t>キンキュウ</t>
    </rPh>
    <rPh sb="16" eb="18">
      <t>シエン</t>
    </rPh>
    <rPh sb="18" eb="20">
      <t>ジギョウ</t>
    </rPh>
    <rPh sb="20" eb="23">
      <t>コウフキン</t>
    </rPh>
    <rPh sb="21" eb="22">
      <t>サル</t>
    </rPh>
    <rPh sb="22" eb="23">
      <t>ショウ</t>
    </rPh>
    <rPh sb="24" eb="25">
      <t>ショ</t>
    </rPh>
    <rPh sb="25" eb="26">
      <t>ケン</t>
    </rPh>
    <rPh sb="26" eb="31">
      <t>ジッセキホウコクショ</t>
    </rPh>
    <phoneticPr fontId="1"/>
  </si>
  <si>
    <t>本交付金における収入及び支出等に係る証拠書類を10年間適切に整備し保管します。</t>
    <rPh sb="0" eb="1">
      <t>ホン</t>
    </rPh>
    <rPh sb="1" eb="3">
      <t>コウフ</t>
    </rPh>
    <rPh sb="3" eb="4">
      <t>カネ</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</si>
  <si>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※令和４年10月１日時点の情報を記載してください。</t>
    <phoneticPr fontId="1"/>
  </si>
  <si>
    <t>登録番号（ナンバー)</t>
    <phoneticPr fontId="1"/>
  </si>
  <si>
    <t>訪問系合計</t>
    <rPh sb="0" eb="2">
      <t>ホウモン</t>
    </rPh>
    <rPh sb="2" eb="3">
      <t>ケイ</t>
    </rPh>
    <rPh sb="3" eb="5">
      <t>ゴウケイ</t>
    </rPh>
    <phoneticPr fontId="1"/>
  </si>
  <si>
    <t>※令和４年10月１日時点の情報を記載してください。</t>
    <phoneticPr fontId="1"/>
  </si>
  <si>
    <t>担当者氏名</t>
    <rPh sb="0" eb="3">
      <t>タントウシャ</t>
    </rPh>
    <rPh sb="3" eb="5">
      <t>シメイ</t>
    </rPh>
    <phoneticPr fontId="1"/>
  </si>
  <si>
    <t>申請する自動車台数と申請金額
（病院・診療所 17,000円／台）</t>
    <rPh sb="0" eb="2">
      <t>シンセイ</t>
    </rPh>
    <rPh sb="4" eb="7">
      <t>ジドウシャ</t>
    </rPh>
    <rPh sb="7" eb="9">
      <t>ダイスウ</t>
    </rPh>
    <rPh sb="9" eb="10">
      <t>ソウスウ</t>
    </rPh>
    <rPh sb="10" eb="12">
      <t>シンセイ</t>
    </rPh>
    <rPh sb="12" eb="14">
      <t>キンガク</t>
    </rPh>
    <rPh sb="16" eb="18">
      <t>ビョウイン</t>
    </rPh>
    <rPh sb="19" eb="22">
      <t>シンリョウジョ</t>
    </rPh>
    <rPh sb="29" eb="30">
      <t>エン</t>
    </rPh>
    <rPh sb="31" eb="32">
      <t>ダイ</t>
    </rPh>
    <phoneticPr fontId="1"/>
  </si>
  <si>
    <t>申請する自動車台数と申請金額
（通所系）18,000円／台）</t>
    <phoneticPr fontId="1"/>
  </si>
  <si>
    <t>申請する自動車台数と申請金額
（入所系）11,000円／台）</t>
    <phoneticPr fontId="1"/>
  </si>
  <si>
    <t>申請する自動車台数と申請金額
（訪問系）11,000円／台）</t>
    <phoneticPr fontId="1"/>
  </si>
  <si>
    <t>自動車・自動二輪車等、病院等・通所系・入所系・訪問系の別</t>
    <rPh sb="4" eb="6">
      <t>ジドウ</t>
    </rPh>
    <rPh sb="6" eb="9">
      <t>ニリンシャ</t>
    </rPh>
    <rPh sb="9" eb="10">
      <t>トウ</t>
    </rPh>
    <rPh sb="11" eb="13">
      <t>ビョウイン</t>
    </rPh>
    <rPh sb="13" eb="14">
      <t>トウ</t>
    </rPh>
    <rPh sb="15" eb="17">
      <t>ツウショ</t>
    </rPh>
    <rPh sb="17" eb="18">
      <t>ケイ</t>
    </rPh>
    <rPh sb="19" eb="21">
      <t>ニュウショ</t>
    </rPh>
    <rPh sb="21" eb="22">
      <t>ケイ</t>
    </rPh>
    <rPh sb="23" eb="25">
      <t>ホウモン</t>
    </rPh>
    <rPh sb="25" eb="26">
      <t>ケイ</t>
    </rPh>
    <rPh sb="27" eb="28">
      <t>ベツ</t>
    </rPh>
    <phoneticPr fontId="1"/>
  </si>
  <si>
    <t>申請する自動二輪車等台数と申請金額（病院・診療所）（4,700円／台）</t>
    <rPh sb="0" eb="2">
      <t>シンセイ</t>
    </rPh>
    <rPh sb="4" eb="6">
      <t>ジドウ</t>
    </rPh>
    <rPh sb="6" eb="9">
      <t>ニリンシャ</t>
    </rPh>
    <rPh sb="9" eb="10">
      <t>トウ</t>
    </rPh>
    <rPh sb="10" eb="12">
      <t>ダイスウ</t>
    </rPh>
    <rPh sb="11" eb="12">
      <t>カズ</t>
    </rPh>
    <rPh sb="13" eb="15">
      <t>シンセイ</t>
    </rPh>
    <rPh sb="15" eb="17">
      <t>キンガク</t>
    </rPh>
    <rPh sb="31" eb="32">
      <t>エン</t>
    </rPh>
    <rPh sb="33" eb="34">
      <t>ダイ</t>
    </rPh>
    <phoneticPr fontId="1"/>
  </si>
  <si>
    <t>申請する自動二輪車等台数と申請金額（訪問系）（3,000円／台）</t>
    <rPh sb="0" eb="2">
      <t>シンセイ</t>
    </rPh>
    <rPh sb="4" eb="6">
      <t>ジドウ</t>
    </rPh>
    <rPh sb="6" eb="9">
      <t>ニリンシャ</t>
    </rPh>
    <rPh sb="9" eb="10">
      <t>トウ</t>
    </rPh>
    <rPh sb="10" eb="12">
      <t>ダイスウ</t>
    </rPh>
    <rPh sb="11" eb="12">
      <t>カズ</t>
    </rPh>
    <rPh sb="13" eb="15">
      <t>シンセイ</t>
    </rPh>
    <rPh sb="15" eb="17">
      <t>キンガク</t>
    </rPh>
    <rPh sb="28" eb="29">
      <t>エン</t>
    </rPh>
    <rPh sb="30" eb="31">
      <t>ダイ</t>
    </rPh>
    <phoneticPr fontId="1"/>
  </si>
  <si>
    <t>自動車（病院・診療所）</t>
    <rPh sb="4" eb="6">
      <t>ビョウイン</t>
    </rPh>
    <rPh sb="7" eb="10">
      <t>シンリョウショ</t>
    </rPh>
    <phoneticPr fontId="1"/>
  </si>
  <si>
    <t>使用燃料</t>
    <phoneticPr fontId="1"/>
  </si>
  <si>
    <t>※　使用燃料は、浴槽水やシャワー等の給湯のために使用されるものをいい、サウナ、暖房等に使用するものは含まない。
　「重油又は廃油」はガス使用施設を除く。「廃材」は廃材のみを使用。</t>
    <phoneticPr fontId="1"/>
  </si>
  <si>
    <t>本交付金における他の区分及び他の地方公共団体等の補助において、同一の車両の申請を行っていません。</t>
    <rPh sb="1" eb="3">
      <t>コウフ</t>
    </rPh>
    <rPh sb="8" eb="9">
      <t>タ</t>
    </rPh>
    <rPh sb="10" eb="12">
      <t>クブン</t>
    </rPh>
    <rPh sb="12" eb="13">
      <t>オヨ</t>
    </rPh>
    <rPh sb="14" eb="15">
      <t>タ</t>
    </rPh>
    <rPh sb="16" eb="18">
      <t>チホウ</t>
    </rPh>
    <rPh sb="18" eb="20">
      <t>コウキョウ</t>
    </rPh>
    <rPh sb="20" eb="22">
      <t>ダンタイ</t>
    </rPh>
    <rPh sb="22" eb="23">
      <t>トウ</t>
    </rPh>
    <rPh sb="24" eb="26">
      <t>ホジョ</t>
    </rPh>
    <phoneticPr fontId="1"/>
  </si>
  <si>
    <t>（申請日）</t>
  </si>
  <si>
    <t>123-4567</t>
    <phoneticPr fontId="1"/>
  </si>
  <si>
    <r>
      <rPr>
        <sz val="12"/>
        <color rgb="FFFF0000"/>
        <rFont val="ＭＳ ゴシック"/>
        <family val="3"/>
        <charset val="128"/>
      </rPr>
      <t>○○町○○番地</t>
    </r>
    <r>
      <rPr>
        <sz val="12"/>
        <color theme="1"/>
        <rFont val="ＭＳ ゴシック"/>
        <family val="3"/>
        <charset val="128"/>
      </rPr>
      <t xml:space="preserve">
※番地や建物名まで記載してください。</t>
    </r>
    <rPh sb="9" eb="11">
      <t>バンチ</t>
    </rPh>
    <rPh sb="12" eb="14">
      <t>タテモノ</t>
    </rPh>
    <rPh sb="14" eb="15">
      <t>メイ</t>
    </rPh>
    <rPh sb="17" eb="19">
      <t>キサイ</t>
    </rPh>
    <phoneticPr fontId="1"/>
  </si>
  <si>
    <t>xxx@yyy</t>
    <phoneticPr fontId="1"/>
  </si>
  <si>
    <t>123-456-7899</t>
    <phoneticPr fontId="1"/>
  </si>
  <si>
    <t>法人所在地
又は個人住所</t>
    <rPh sb="0" eb="2">
      <t>ホウジン</t>
    </rPh>
    <rPh sb="2" eb="5">
      <t>ショザイチ</t>
    </rPh>
    <rPh sb="6" eb="7">
      <t>マタ</t>
    </rPh>
    <rPh sb="8" eb="10">
      <t>コジン</t>
    </rPh>
    <rPh sb="10" eb="12">
      <t>ジュウショ</t>
    </rPh>
    <phoneticPr fontId="1"/>
  </si>
  <si>
    <t>　京都　太郎</t>
    <rPh sb="1" eb="3">
      <t>キョウト</t>
    </rPh>
    <rPh sb="4" eb="6">
      <t>タロウ</t>
    </rPh>
    <phoneticPr fontId="1"/>
  </si>
  <si>
    <t>キョウト　タロウ</t>
    <phoneticPr fontId="1"/>
  </si>
  <si>
    <t>京都　次郎</t>
    <rPh sb="3" eb="5">
      <t>ジロウ</t>
    </rPh>
    <phoneticPr fontId="1"/>
  </si>
  <si>
    <t>○○○湯</t>
    <rPh sb="3" eb="4">
      <t>ユ</t>
    </rPh>
    <phoneticPr fontId="1"/>
  </si>
  <si>
    <t>○○○○ユ</t>
    <phoneticPr fontId="1"/>
  </si>
  <si>
    <t>保険医療機関コード・事業所番号・登録記号番号  ※なければ空欄</t>
    <phoneticPr fontId="1"/>
  </si>
  <si>
    <t>サービス種別
※介護サービス事業所等のみ</t>
    <phoneticPr fontId="1"/>
  </si>
  <si>
    <t>主なサービス種別
※障害者施設等のみ</t>
    <rPh sb="0" eb="1">
      <t>オモ</t>
    </rPh>
    <phoneticPr fontId="1"/>
  </si>
  <si>
    <t>*障害者施設等のサービス種別毎の定員数（入所系・通所系のみ記入）</t>
    <rPh sb="1" eb="4">
      <t>ショウガイシャ</t>
    </rPh>
    <rPh sb="4" eb="6">
      <t>シセツ</t>
    </rPh>
    <rPh sb="6" eb="7">
      <t>トウ</t>
    </rPh>
    <rPh sb="12" eb="14">
      <t>シュベツ</t>
    </rPh>
    <rPh sb="14" eb="15">
      <t>ゴト</t>
    </rPh>
    <rPh sb="16" eb="18">
      <t>テイイン</t>
    </rPh>
    <rPh sb="18" eb="19">
      <t>スウ</t>
    </rPh>
    <phoneticPr fontId="1"/>
  </si>
  <si>
    <t>市</t>
    <rPh sb="0" eb="1">
      <t>シ</t>
    </rPh>
    <phoneticPr fontId="1"/>
  </si>
  <si>
    <t>京都府</t>
    <phoneticPr fontId="1"/>
  </si>
  <si>
    <t>○○</t>
    <phoneticPr fontId="1"/>
  </si>
  <si>
    <t>都道府県名</t>
    <rPh sb="0" eb="4">
      <t>トドウフケン</t>
    </rPh>
    <rPh sb="4" eb="5">
      <t>メイ</t>
    </rPh>
    <phoneticPr fontId="1"/>
  </si>
  <si>
    <t>市町村名</t>
    <rPh sb="0" eb="3">
      <t>シチョウソン</t>
    </rPh>
    <rPh sb="3" eb="4">
      <t>メイ</t>
    </rPh>
    <phoneticPr fontId="1"/>
  </si>
  <si>
    <t>*障害者施設等の単独・多機能の別</t>
    <rPh sb="1" eb="4">
      <t>ショウガイシャ</t>
    </rPh>
    <rPh sb="4" eb="6">
      <t>シセツ</t>
    </rPh>
    <rPh sb="6" eb="7">
      <t>トウ</t>
    </rPh>
    <phoneticPr fontId="1"/>
  </si>
  <si>
    <t>　○○○○シンキュウイン</t>
    <phoneticPr fontId="1"/>
  </si>
  <si>
    <t>　○○鍼灸院</t>
    <rPh sb="3" eb="6">
      <t>シンキュウイン</t>
    </rPh>
    <phoneticPr fontId="1"/>
  </si>
  <si>
    <t>○○○○シンキュウイン</t>
    <phoneticPr fontId="1"/>
  </si>
  <si>
    <t>○○鍼灸院</t>
    <rPh sb="2" eb="5">
      <t>シンキュウイン</t>
    </rPh>
    <phoneticPr fontId="1"/>
  </si>
  <si>
    <t>京都　太郎</t>
    <rPh sb="3" eb="5">
      <t>タロウ</t>
    </rPh>
    <phoneticPr fontId="1"/>
  </si>
  <si>
    <t>*障害者施設等のサービス種別毎の定員数</t>
    <rPh sb="1" eb="4">
      <t>ショウガイシャ</t>
    </rPh>
    <rPh sb="4" eb="6">
      <t>シセツ</t>
    </rPh>
    <rPh sb="6" eb="7">
      <t>トウ</t>
    </rPh>
    <rPh sb="12" eb="14">
      <t>シュベツ</t>
    </rPh>
    <rPh sb="14" eb="15">
      <t>ゴト</t>
    </rPh>
    <rPh sb="16" eb="18">
      <t>テイイン</t>
    </rPh>
    <rPh sb="18" eb="19">
      <t>スウ</t>
    </rPh>
    <phoneticPr fontId="1"/>
  </si>
  <si>
    <t>イリョウホウジンシャダン　○○○○カイ</t>
    <phoneticPr fontId="1"/>
  </si>
  <si>
    <t>医療法人社団　○○会</t>
    <rPh sb="0" eb="2">
      <t>イリョウ</t>
    </rPh>
    <rPh sb="2" eb="4">
      <t>ホウジン</t>
    </rPh>
    <rPh sb="4" eb="6">
      <t>シャダン</t>
    </rPh>
    <rPh sb="9" eb="10">
      <t>カイ</t>
    </rPh>
    <phoneticPr fontId="1"/>
  </si>
  <si>
    <t>理事長　京都　太郎</t>
    <rPh sb="0" eb="3">
      <t>リジチョウ</t>
    </rPh>
    <rPh sb="4" eb="6">
      <t>キョウト</t>
    </rPh>
    <rPh sb="7" eb="9">
      <t>タロウ</t>
    </rPh>
    <phoneticPr fontId="1"/>
  </si>
  <si>
    <t>○○○○シカイイン</t>
    <phoneticPr fontId="1"/>
  </si>
  <si>
    <t>○○歯科医院</t>
    <rPh sb="2" eb="4">
      <t>シカ</t>
    </rPh>
    <rPh sb="4" eb="6">
      <t>イイン</t>
    </rPh>
    <phoneticPr fontId="1"/>
  </si>
  <si>
    <t>京都　次郎</t>
    <phoneticPr fontId="1"/>
  </si>
  <si>
    <t>京都□□　あ○○ー○○</t>
    <rPh sb="0" eb="2">
      <t>キョウト</t>
    </rPh>
    <phoneticPr fontId="1"/>
  </si>
  <si>
    <t>児童養護施設等</t>
  </si>
  <si>
    <t>○○学園</t>
    <rPh sb="2" eb="4">
      <t>ガクエン</t>
    </rPh>
    <phoneticPr fontId="1"/>
  </si>
  <si>
    <t>○○○○ガクエン</t>
    <phoneticPr fontId="1"/>
  </si>
  <si>
    <t>社会福祉法人　○○</t>
    <rPh sb="0" eb="2">
      <t>シャカイ</t>
    </rPh>
    <rPh sb="2" eb="4">
      <t>フクシ</t>
    </rPh>
    <rPh sb="4" eb="6">
      <t>ホウジン</t>
    </rPh>
    <phoneticPr fontId="1"/>
  </si>
  <si>
    <t>シャカイフクシホウジン　○○○○</t>
    <phoneticPr fontId="1"/>
  </si>
  <si>
    <t>　○○○○ジョサンショ</t>
    <phoneticPr fontId="1"/>
  </si>
  <si>
    <t>　○○助産所</t>
    <rPh sb="3" eb="6">
      <t>ジョサンショ</t>
    </rPh>
    <phoneticPr fontId="1"/>
  </si>
  <si>
    <t>キョウト　ハナコ</t>
    <phoneticPr fontId="1"/>
  </si>
  <si>
    <t>　京都　花子</t>
    <rPh sb="1" eb="3">
      <t>キョウト</t>
    </rPh>
    <rPh sb="4" eb="6">
      <t>ハナコ</t>
    </rPh>
    <phoneticPr fontId="1"/>
  </si>
  <si>
    <t>助産所</t>
    <rPh sb="0" eb="3">
      <t>ジョサンショ</t>
    </rPh>
    <phoneticPr fontId="9"/>
  </si>
  <si>
    <t>○○○○ジョサンショ</t>
    <phoneticPr fontId="1"/>
  </si>
  <si>
    <t>○○助産所</t>
    <rPh sb="2" eb="5">
      <t>ジョサンショ</t>
    </rPh>
    <phoneticPr fontId="1"/>
  </si>
  <si>
    <t>京都　花子</t>
    <rPh sb="3" eb="5">
      <t>ハナコ</t>
    </rPh>
    <phoneticPr fontId="1"/>
  </si>
  <si>
    <t>イリョウホウジン　○○○○カイ</t>
    <phoneticPr fontId="1"/>
  </si>
  <si>
    <t>医療法人　○○会</t>
    <rPh sb="0" eb="2">
      <t>イリョウ</t>
    </rPh>
    <rPh sb="2" eb="4">
      <t>ホウジン</t>
    </rPh>
    <rPh sb="7" eb="8">
      <t>カイ</t>
    </rPh>
    <phoneticPr fontId="1"/>
  </si>
  <si>
    <r>
      <rPr>
        <sz val="12"/>
        <color rgb="FFFF0000"/>
        <rFont val="ＭＳ ゴシック"/>
        <family val="3"/>
        <charset val="128"/>
      </rPr>
      <t>○○区○○町○○番地</t>
    </r>
    <r>
      <rPr>
        <sz val="12"/>
        <color theme="1"/>
        <rFont val="ＭＳ ゴシック"/>
        <family val="3"/>
        <charset val="128"/>
      </rPr>
      <t xml:space="preserve">
※番地や建物名まで記載してください。</t>
    </r>
    <rPh sb="2" eb="3">
      <t>ク</t>
    </rPh>
    <rPh sb="12" eb="14">
      <t>バンチ</t>
    </rPh>
    <rPh sb="15" eb="17">
      <t>タテモノ</t>
    </rPh>
    <rPh sb="17" eb="18">
      <t>メイ</t>
    </rPh>
    <rPh sb="20" eb="22">
      <t>キサイ</t>
    </rPh>
    <phoneticPr fontId="1"/>
  </si>
  <si>
    <t>○○○○イイン</t>
    <phoneticPr fontId="1"/>
  </si>
  <si>
    <t>○○医院</t>
    <rPh sb="2" eb="4">
      <t>イイン</t>
    </rPh>
    <phoneticPr fontId="1"/>
  </si>
  <si>
    <t>医科診療所・歯科診療所（有床：7床以上）</t>
  </si>
  <si>
    <t>シャカイフクシホウジン　○○○○カイ</t>
    <phoneticPr fontId="1"/>
  </si>
  <si>
    <t>社会福祉法人　○○会</t>
    <rPh sb="0" eb="2">
      <t>シャカイ</t>
    </rPh>
    <rPh sb="2" eb="4">
      <t>フクシ</t>
    </rPh>
    <rPh sb="4" eb="6">
      <t>ホウジン</t>
    </rPh>
    <rPh sb="9" eb="10">
      <t>カイ</t>
    </rPh>
    <phoneticPr fontId="1"/>
  </si>
  <si>
    <t>○○○○ホイクエン</t>
    <phoneticPr fontId="1"/>
  </si>
  <si>
    <t>○○保育園</t>
    <rPh sb="2" eb="5">
      <t>ホイクエン</t>
    </rPh>
    <phoneticPr fontId="1"/>
  </si>
  <si>
    <t>カブシキガイシャ　○○○○</t>
    <phoneticPr fontId="1"/>
  </si>
  <si>
    <t>株式会社　○○</t>
    <rPh sb="0" eb="4">
      <t>カブシキガイシャ</t>
    </rPh>
    <phoneticPr fontId="1"/>
  </si>
  <si>
    <t>　　　　　　　　　　キョウト　タロウ</t>
    <phoneticPr fontId="1"/>
  </si>
  <si>
    <t>代表取締役　京都　太郎</t>
    <rPh sb="0" eb="2">
      <t>ダイヒョウ</t>
    </rPh>
    <rPh sb="2" eb="5">
      <t>トリシマリヤク</t>
    </rPh>
    <rPh sb="6" eb="8">
      <t>キョウト</t>
    </rPh>
    <rPh sb="9" eb="11">
      <t>タロウ</t>
    </rPh>
    <phoneticPr fontId="1"/>
  </si>
  <si>
    <t>○○○○ヤッキョク</t>
    <phoneticPr fontId="1"/>
  </si>
  <si>
    <t>○○薬局</t>
    <rPh sb="2" eb="4">
      <t>ヤッキョク</t>
    </rPh>
    <phoneticPr fontId="1"/>
  </si>
  <si>
    <t>業種区分</t>
  </si>
  <si>
    <t>サービス種別</t>
    <rPh sb="4" eb="6">
      <t>シュベツ</t>
    </rPh>
    <phoneticPr fontId="1"/>
  </si>
  <si>
    <t>病院</t>
    <rPh sb="0" eb="2">
      <t>ビョウイン</t>
    </rPh>
    <phoneticPr fontId="1"/>
  </si>
  <si>
    <t>介護サービス事業所等</t>
    <phoneticPr fontId="1"/>
  </si>
  <si>
    <t>介護老人福祉施設</t>
  </si>
  <si>
    <t>診療所</t>
    <rPh sb="0" eb="3">
      <t>シンリョウショ</t>
    </rPh>
    <phoneticPr fontId="1"/>
  </si>
  <si>
    <t>介護老人保健施設</t>
  </si>
  <si>
    <t>介護療養型医療施設</t>
  </si>
  <si>
    <t>助産所</t>
    <rPh sb="0" eb="3">
      <t>ジョサンショ</t>
    </rPh>
    <phoneticPr fontId="1"/>
  </si>
  <si>
    <t>介護医療院</t>
  </si>
  <si>
    <t>（介護予防）認知症対応型共同生活介護</t>
  </si>
  <si>
    <t>介護サービス事業所等</t>
    <rPh sb="0" eb="2">
      <t>カイゴ</t>
    </rPh>
    <rPh sb="6" eb="10">
      <t>ジギョウショトウ</t>
    </rPh>
    <phoneticPr fontId="1"/>
  </si>
  <si>
    <t>地域密着型介護老人福祉施設</t>
    <phoneticPr fontId="1"/>
  </si>
  <si>
    <t>障害者施設等</t>
    <rPh sb="0" eb="3">
      <t>ショウガイシャ</t>
    </rPh>
    <rPh sb="3" eb="5">
      <t>シセツ</t>
    </rPh>
    <rPh sb="5" eb="6">
      <t>トウ</t>
    </rPh>
    <phoneticPr fontId="1"/>
  </si>
  <si>
    <t>入所者生活介護</t>
    <phoneticPr fontId="1"/>
  </si>
  <si>
    <t>軽費老人ホーム</t>
  </si>
  <si>
    <t>養護老人ホーム</t>
  </si>
  <si>
    <t>生活支援ハウス</t>
    <rPh sb="0" eb="2">
      <t>セイカツ</t>
    </rPh>
    <rPh sb="2" eb="4">
      <t>シエン</t>
    </rPh>
    <phoneticPr fontId="1"/>
  </si>
  <si>
    <t>（介護予防）短期入所生活介護（空床型を除く。）</t>
    <rPh sb="15" eb="17">
      <t>クウショウ</t>
    </rPh>
    <rPh sb="17" eb="18">
      <t>ガタ</t>
    </rPh>
    <rPh sb="19" eb="20">
      <t>ノゾ</t>
    </rPh>
    <phoneticPr fontId="1"/>
  </si>
  <si>
    <t>（介護予防）短期入所療養介護（空床型を除く。）</t>
    <rPh sb="15" eb="18">
      <t>クウショウガタ</t>
    </rPh>
    <rPh sb="19" eb="20">
      <t>ノゾ</t>
    </rPh>
    <phoneticPr fontId="1"/>
  </si>
  <si>
    <t>有無の確認</t>
    <rPh sb="0" eb="2">
      <t>ウム</t>
    </rPh>
    <rPh sb="3" eb="5">
      <t>カクニン</t>
    </rPh>
    <phoneticPr fontId="1"/>
  </si>
  <si>
    <t>通所介護（通所型サービス（総合事業）を含む。）</t>
    <rPh sb="5" eb="8">
      <t>ツウショガタ</t>
    </rPh>
    <rPh sb="13" eb="15">
      <t>ソウゴウ</t>
    </rPh>
    <rPh sb="15" eb="17">
      <t>ジギョウ</t>
    </rPh>
    <rPh sb="19" eb="20">
      <t>フク</t>
    </rPh>
    <phoneticPr fontId="1"/>
  </si>
  <si>
    <t>（介護予防）通所リハビリテーション</t>
  </si>
  <si>
    <t>無</t>
    <rPh sb="0" eb="1">
      <t>ナ</t>
    </rPh>
    <phoneticPr fontId="1"/>
  </si>
  <si>
    <t>（介護予防）認知症対応型通所介護</t>
  </si>
  <si>
    <t>（介護予防）小規模多機能型居宅介護</t>
  </si>
  <si>
    <t>障害者施設等の単独、他機能の別</t>
    <rPh sb="7" eb="9">
      <t>タンドク</t>
    </rPh>
    <rPh sb="10" eb="11">
      <t>タ</t>
    </rPh>
    <rPh sb="11" eb="13">
      <t>キノウ</t>
    </rPh>
    <rPh sb="14" eb="15">
      <t>ベツ</t>
    </rPh>
    <phoneticPr fontId="1"/>
  </si>
  <si>
    <t>地域密着型通所介護</t>
  </si>
  <si>
    <t>単独</t>
    <rPh sb="0" eb="2">
      <t>タンドク</t>
    </rPh>
    <phoneticPr fontId="1"/>
  </si>
  <si>
    <t>複合型サービス（看護小規模多機能型居宅介護）</t>
  </si>
  <si>
    <t>多機能</t>
    <rPh sb="0" eb="3">
      <t>タキノウ</t>
    </rPh>
    <phoneticPr fontId="1"/>
  </si>
  <si>
    <t>訪問介護（訪問型サービス（総合事業）を含む。）</t>
    <rPh sb="5" eb="7">
      <t>ホウモン</t>
    </rPh>
    <rPh sb="7" eb="8">
      <t>ガタ</t>
    </rPh>
    <rPh sb="13" eb="15">
      <t>ソウゴウ</t>
    </rPh>
    <rPh sb="15" eb="17">
      <t>ジギョウ</t>
    </rPh>
    <rPh sb="19" eb="20">
      <t>フク</t>
    </rPh>
    <phoneticPr fontId="1"/>
  </si>
  <si>
    <t>（介護予防）訪問入浴介護</t>
  </si>
  <si>
    <t>燃料費の自動車・自動二輪車等の別</t>
    <rPh sb="0" eb="3">
      <t>ネンリョウヒ</t>
    </rPh>
    <rPh sb="4" eb="7">
      <t>ジドウシャ</t>
    </rPh>
    <rPh sb="8" eb="10">
      <t>ジドウ</t>
    </rPh>
    <rPh sb="13" eb="14">
      <t>トウ</t>
    </rPh>
    <phoneticPr fontId="1"/>
  </si>
  <si>
    <t>（介護予防）訪問看護</t>
  </si>
  <si>
    <t>（介護予防）訪問リハビリテーション</t>
  </si>
  <si>
    <t>自動車（通所系）</t>
    <rPh sb="4" eb="6">
      <t>ツウショ</t>
    </rPh>
    <rPh sb="6" eb="7">
      <t>ケイ</t>
    </rPh>
    <phoneticPr fontId="1"/>
  </si>
  <si>
    <t>（介護予防）居宅療養管理指導（燃料費支援事業に限る。）</t>
    <rPh sb="15" eb="18">
      <t>ネンリョウヒ</t>
    </rPh>
    <rPh sb="18" eb="20">
      <t>シエン</t>
    </rPh>
    <rPh sb="20" eb="22">
      <t>ジギョウ</t>
    </rPh>
    <rPh sb="23" eb="24">
      <t>カギ</t>
    </rPh>
    <phoneticPr fontId="1"/>
  </si>
  <si>
    <t>自動車（入所系）</t>
    <rPh sb="4" eb="6">
      <t>ニュウショ</t>
    </rPh>
    <rPh sb="6" eb="7">
      <t>ケイ</t>
    </rPh>
    <phoneticPr fontId="1"/>
  </si>
  <si>
    <t>（介護予防）福祉用具貸与</t>
  </si>
  <si>
    <t>自動車（訪問系）</t>
    <phoneticPr fontId="1"/>
  </si>
  <si>
    <t>特定（介護予防）福祉用具販売</t>
  </si>
  <si>
    <t>自動二輪車等（病院・診療所）</t>
    <phoneticPr fontId="1"/>
  </si>
  <si>
    <t>居宅介護支援（介護予防支援を含む。）</t>
    <rPh sb="7" eb="9">
      <t>カイゴ</t>
    </rPh>
    <rPh sb="9" eb="11">
      <t>ヨボウ</t>
    </rPh>
    <rPh sb="11" eb="13">
      <t>シエン</t>
    </rPh>
    <rPh sb="14" eb="15">
      <t>フク</t>
    </rPh>
    <phoneticPr fontId="1"/>
  </si>
  <si>
    <t>自動二輪車等（訪問系）</t>
    <rPh sb="0" eb="2">
      <t>ジドウ</t>
    </rPh>
    <rPh sb="2" eb="5">
      <t>ニリンシャ</t>
    </rPh>
    <rPh sb="5" eb="6">
      <t>トウ</t>
    </rPh>
    <phoneticPr fontId="1"/>
  </si>
  <si>
    <t>定期巡回・随時対応型訪問介護看護</t>
  </si>
  <si>
    <t>夜間対応型訪問介護</t>
  </si>
  <si>
    <t>燃料費車両の所有者</t>
    <rPh sb="3" eb="5">
      <t>シャリョウ</t>
    </rPh>
    <rPh sb="6" eb="9">
      <t>ショユウシャ</t>
    </rPh>
    <phoneticPr fontId="1"/>
  </si>
  <si>
    <t>障害者支援施設</t>
    <phoneticPr fontId="1"/>
  </si>
  <si>
    <t>福祉型障害児入所施設</t>
    <phoneticPr fontId="1"/>
  </si>
  <si>
    <t>その他</t>
    <rPh sb="2" eb="3">
      <t>タ</t>
    </rPh>
    <phoneticPr fontId="1"/>
  </si>
  <si>
    <t>医療型障害児入所施設</t>
    <phoneticPr fontId="1"/>
  </si>
  <si>
    <t>共同生活援助</t>
    <phoneticPr fontId="1"/>
  </si>
  <si>
    <t>介護、障害区分</t>
    <rPh sb="0" eb="2">
      <t>カイゴ</t>
    </rPh>
    <rPh sb="3" eb="5">
      <t>ショウガイ</t>
    </rPh>
    <rPh sb="5" eb="7">
      <t>クブン</t>
    </rPh>
    <phoneticPr fontId="1"/>
  </si>
  <si>
    <t>療養介護</t>
    <phoneticPr fontId="1"/>
  </si>
  <si>
    <t>短期入所併設</t>
    <rPh sb="4" eb="6">
      <t>ヘイセツ</t>
    </rPh>
    <phoneticPr fontId="1"/>
  </si>
  <si>
    <t>短期入所単独</t>
    <rPh sb="4" eb="6">
      <t>タンドク</t>
    </rPh>
    <phoneticPr fontId="1"/>
  </si>
  <si>
    <t>宿泊型自立訓練</t>
    <rPh sb="0" eb="2">
      <t>シュクハク</t>
    </rPh>
    <rPh sb="2" eb="3">
      <t>ガタ</t>
    </rPh>
    <rPh sb="3" eb="5">
      <t>ジリツ</t>
    </rPh>
    <rPh sb="5" eb="7">
      <t>クンレン</t>
    </rPh>
    <phoneticPr fontId="1"/>
  </si>
  <si>
    <t>生活介護</t>
    <rPh sb="0" eb="2">
      <t>セイカツ</t>
    </rPh>
    <rPh sb="2" eb="4">
      <t>カイゴ</t>
    </rPh>
    <phoneticPr fontId="1"/>
  </si>
  <si>
    <t>自立訓練（機能訓練）</t>
  </si>
  <si>
    <t>自立訓練（生活訓練）</t>
  </si>
  <si>
    <t>就労移行支援</t>
  </si>
  <si>
    <t>就労継続支援Ａ型</t>
  </si>
  <si>
    <t>就労継続支援Ｂ型</t>
    <rPh sb="2" eb="4">
      <t>ケイゾク</t>
    </rPh>
    <phoneticPr fontId="1"/>
  </si>
  <si>
    <t>児童発達支援</t>
  </si>
  <si>
    <t>医療型児童発達支援</t>
  </si>
  <si>
    <t>放課後等デイサービス</t>
  </si>
  <si>
    <t>居宅介護</t>
  </si>
  <si>
    <t>重度訪問介護</t>
  </si>
  <si>
    <t>同行援護</t>
  </si>
  <si>
    <t>行動援護</t>
  </si>
  <si>
    <t>重度障害者等包括支援</t>
  </si>
  <si>
    <t>就労定着支援</t>
  </si>
  <si>
    <t>自立生活援助</t>
  </si>
  <si>
    <t>居宅訪問型児童発達支援</t>
  </si>
  <si>
    <t>保育所等訪問支援</t>
  </si>
  <si>
    <t>地域移行支援</t>
  </si>
  <si>
    <t>地域定着支援</t>
  </si>
  <si>
    <t>計画相談支援</t>
  </si>
  <si>
    <t>障害児相談支援</t>
  </si>
  <si>
    <t>分類</t>
    <rPh sb="0" eb="2">
      <t>ブンルイ</t>
    </rPh>
    <phoneticPr fontId="1"/>
  </si>
  <si>
    <t>単位</t>
    <rPh sb="0" eb="2">
      <t>タンイ</t>
    </rPh>
    <phoneticPr fontId="1"/>
  </si>
  <si>
    <t>単価</t>
    <rPh sb="0" eb="2">
      <t>タンカ</t>
    </rPh>
    <phoneticPr fontId="1"/>
  </si>
  <si>
    <t>歯科診療所への加算</t>
    <rPh sb="0" eb="2">
      <t>シカ</t>
    </rPh>
    <rPh sb="2" eb="5">
      <t>シンリョウジョ</t>
    </rPh>
    <phoneticPr fontId="1"/>
  </si>
  <si>
    <t>加算額</t>
    <phoneticPr fontId="1"/>
  </si>
  <si>
    <t>病院・診療所等</t>
    <rPh sb="0" eb="2">
      <t>ビョウイン</t>
    </rPh>
    <rPh sb="3" eb="6">
      <t>シンリョウジョ</t>
    </rPh>
    <rPh sb="6" eb="7">
      <t>トウ</t>
    </rPh>
    <phoneticPr fontId="1"/>
  </si>
  <si>
    <t>病院</t>
    <phoneticPr fontId="1"/>
  </si>
  <si>
    <t>床</t>
    <rPh sb="0" eb="1">
      <t>ユカ</t>
    </rPh>
    <phoneticPr fontId="1"/>
  </si>
  <si>
    <t>医科診療所・歯科診療所（有床：7床以上）</t>
    <phoneticPr fontId="1"/>
  </si>
  <si>
    <t>(2)重度な障害者を診察し、特別対応加算請求をした場合</t>
    <rPh sb="7" eb="8">
      <t>ガイ</t>
    </rPh>
    <phoneticPr fontId="1"/>
  </si>
  <si>
    <t>医科診療所・歯科診療所（有床：1～6床まで）</t>
    <rPh sb="0" eb="2">
      <t>イカ</t>
    </rPh>
    <rPh sb="6" eb="8">
      <t>シカ</t>
    </rPh>
    <rPh sb="8" eb="11">
      <t>シンリョウジョ</t>
    </rPh>
    <phoneticPr fontId="1"/>
  </si>
  <si>
    <t>施設</t>
    <rPh sb="0" eb="2">
      <t>シセツ</t>
    </rPh>
    <phoneticPr fontId="1"/>
  </si>
  <si>
    <t>(3)障害のある患者の診察はしていなかった場合</t>
    <rPh sb="4" eb="5">
      <t>ガイ</t>
    </rPh>
    <phoneticPr fontId="1"/>
  </si>
  <si>
    <t>施術所</t>
    <phoneticPr fontId="1"/>
  </si>
  <si>
    <t>高齢者施設</t>
    <rPh sb="0" eb="3">
      <t>コウレイシャ</t>
    </rPh>
    <rPh sb="3" eb="5">
      <t>シセツ</t>
    </rPh>
    <phoneticPr fontId="1"/>
  </si>
  <si>
    <t>高齢者施設（入所系）</t>
    <rPh sb="0" eb="3">
      <t>コウレイシャ</t>
    </rPh>
    <rPh sb="3" eb="5">
      <t>シセツ</t>
    </rPh>
    <rPh sb="6" eb="8">
      <t>ニュウショ</t>
    </rPh>
    <rPh sb="8" eb="9">
      <t>ケイ</t>
    </rPh>
    <phoneticPr fontId="1"/>
  </si>
  <si>
    <t>人</t>
    <rPh sb="0" eb="1">
      <t>ニン</t>
    </rPh>
    <phoneticPr fontId="1"/>
  </si>
  <si>
    <t>高齢者施設（通所系）</t>
    <rPh sb="0" eb="3">
      <t>コウレイシャ</t>
    </rPh>
    <rPh sb="3" eb="5">
      <t>シセツ</t>
    </rPh>
    <rPh sb="6" eb="8">
      <t>ツウショ</t>
    </rPh>
    <rPh sb="8" eb="9">
      <t>ケイ</t>
    </rPh>
    <phoneticPr fontId="1"/>
  </si>
  <si>
    <t>高齢者施設（訪問系）</t>
    <rPh sb="0" eb="3">
      <t>コウレイシャ</t>
    </rPh>
    <rPh sb="3" eb="5">
      <t>シセツ</t>
    </rPh>
    <rPh sb="6" eb="8">
      <t>ホウモン</t>
    </rPh>
    <rPh sb="8" eb="9">
      <t>ケイ</t>
    </rPh>
    <phoneticPr fontId="1"/>
  </si>
  <si>
    <t>障害者施設</t>
    <rPh sb="0" eb="3">
      <t>ショウガイシャ</t>
    </rPh>
    <rPh sb="3" eb="5">
      <t>シセツ</t>
    </rPh>
    <phoneticPr fontId="1"/>
  </si>
  <si>
    <t>障害者施設（入所系）</t>
    <rPh sb="0" eb="3">
      <t>ショウガイシャ</t>
    </rPh>
    <rPh sb="3" eb="5">
      <t>シセツ</t>
    </rPh>
    <rPh sb="6" eb="8">
      <t>ニュウショ</t>
    </rPh>
    <rPh sb="8" eb="9">
      <t>ケイ</t>
    </rPh>
    <phoneticPr fontId="1"/>
  </si>
  <si>
    <t>障害者施設（通所系）</t>
    <rPh sb="0" eb="3">
      <t>ショウガイシャ</t>
    </rPh>
    <rPh sb="3" eb="5">
      <t>シセツ</t>
    </rPh>
    <rPh sb="6" eb="8">
      <t>ツウショ</t>
    </rPh>
    <rPh sb="8" eb="9">
      <t>ケイ</t>
    </rPh>
    <phoneticPr fontId="1"/>
  </si>
  <si>
    <t>障害者施設（訪問系）</t>
    <rPh sb="0" eb="3">
      <t>ショウガイシャ</t>
    </rPh>
    <rPh sb="3" eb="5">
      <t>シセツ</t>
    </rPh>
    <rPh sb="6" eb="8">
      <t>ホウモン</t>
    </rPh>
    <rPh sb="8" eb="9">
      <t>ケイ</t>
    </rPh>
    <phoneticPr fontId="1"/>
  </si>
  <si>
    <t>児童養護施設等</t>
    <rPh sb="0" eb="7">
      <t>ジドウヨウゴシセツトウ</t>
    </rPh>
    <phoneticPr fontId="1"/>
  </si>
  <si>
    <t>児童養護施設等</t>
    <phoneticPr fontId="1"/>
  </si>
  <si>
    <t>保育所等</t>
    <rPh sb="0" eb="4">
      <t>ホイクショトウ</t>
    </rPh>
    <phoneticPr fontId="1"/>
  </si>
  <si>
    <t>保育所等（定員100人まで）</t>
    <rPh sb="2" eb="3">
      <t>ショ</t>
    </rPh>
    <phoneticPr fontId="1"/>
  </si>
  <si>
    <t>保育所等（定員301人以上）</t>
    <rPh sb="2" eb="3">
      <t>ショ</t>
    </rPh>
    <phoneticPr fontId="1"/>
  </si>
  <si>
    <t>店舗</t>
    <rPh sb="0" eb="2">
      <t>テンポ</t>
    </rPh>
    <phoneticPr fontId="1"/>
  </si>
  <si>
    <t>公衆浴場</t>
    <rPh sb="0" eb="4">
      <t>コウシュウヨクジョウ</t>
    </rPh>
    <phoneticPr fontId="1"/>
  </si>
  <si>
    <t>公衆浴場（ガス）</t>
    <phoneticPr fontId="1"/>
  </si>
  <si>
    <t>公衆浴場（重油又は廃油）</t>
    <phoneticPr fontId="1"/>
  </si>
  <si>
    <t>公衆浴場（廃材）</t>
    <rPh sb="0" eb="4">
      <t>コウシュウヨクジョウ</t>
    </rPh>
    <rPh sb="5" eb="7">
      <t>ハイザイ</t>
    </rPh>
    <phoneticPr fontId="1"/>
  </si>
  <si>
    <t>病院</t>
    <rPh sb="0" eb="2">
      <t>ビョウイン</t>
    </rPh>
    <phoneticPr fontId="9"/>
  </si>
  <si>
    <t>京都〇〇　122-222</t>
    <phoneticPr fontId="1"/>
  </si>
  <si>
    <t>プルダウン用シート（触らない）</t>
    <rPh sb="5" eb="6">
      <t>ヨウ</t>
    </rPh>
    <rPh sb="10" eb="11">
      <t>サワ</t>
    </rPh>
    <phoneticPr fontId="1"/>
  </si>
  <si>
    <t>公衆浴場（ガス）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</si>
</sst>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quot;人&quot;\)"/>
    <numFmt numFmtId="179" formatCode="#&quot;人&quot;"/>
    <numFmt numFmtId="180" formatCode="[$-411]ggge&quot;年&quot;m&quot;月&quot;d&quot;日&quot;;@"/>
  </numFmts>
  <fonts count="40">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4"/>
      <color theme="1"/>
      <name val="ＭＳ ゴシック"/>
      <family val="3"/>
      <charset val="128"/>
    </font>
    <font>
      <b/>
      <sz val="11"/>
      <color theme="1"/>
      <name val="ＭＳ ゴシック"/>
      <family val="3"/>
      <charset val="128"/>
    </font>
    <font>
      <sz val="11"/>
      <color theme="1"/>
      <name val="Yu Gothic"/>
      <family val="3"/>
      <charset val="128"/>
      <scheme val="minor"/>
    </font>
    <font>
      <sz val="6"/>
      <name val="Yu Gothic"/>
      <family val="2"/>
      <charset val="128"/>
      <scheme val="minor"/>
    </font>
    <font>
      <sz val="12"/>
      <color theme="1"/>
      <name val="ＭＳ ゴシック"/>
      <family val="3"/>
      <charset val="128"/>
    </font>
    <font>
      <u/>
      <sz val="12"/>
      <color rgb="FFFF0000"/>
      <name val="ＭＳ ゴシック"/>
      <family val="3"/>
      <charset val="128"/>
    </font>
    <font>
      <b/>
      <sz val="12"/>
      <color theme="1"/>
      <name val="ＭＳ ゴシック"/>
      <family val="3"/>
      <charset val="128"/>
    </font>
    <font>
      <sz val="12"/>
      <color theme="1"/>
      <name val="Yu Gothic"/>
      <family val="2"/>
      <scheme val="minor"/>
    </font>
    <font>
      <sz val="12"/>
      <name val="Yu Gothic"/>
      <family val="3"/>
      <charset val="128"/>
      <scheme val="minor"/>
    </font>
    <font>
      <sz val="14"/>
      <color theme="1"/>
      <name val="Yu Gothic"/>
      <family val="3"/>
      <charset val="128"/>
      <scheme val="minor"/>
    </font>
    <font>
      <b/>
      <sz val="14"/>
      <color theme="1"/>
      <name val="ＭＳ ゴシック"/>
      <family val="3"/>
      <charset val="128"/>
    </font>
    <font>
      <sz val="14"/>
      <color theme="1"/>
      <name val="Yu Gothic"/>
      <family val="2"/>
      <scheme val="minor"/>
    </font>
    <font>
      <sz val="14"/>
      <name val="ＭＳ ゴシック"/>
      <family val="3"/>
      <charset val="128"/>
    </font>
    <font>
      <b/>
      <sz val="14"/>
      <color theme="1"/>
      <name val="Yu Gothic"/>
      <family val="2"/>
      <scheme val="minor"/>
    </font>
    <font>
      <sz val="11"/>
      <name val="ＭＳ ゴシック"/>
      <family val="3"/>
      <charset val="128"/>
    </font>
    <font>
      <sz val="14"/>
      <color theme="0"/>
      <name val="ＭＳ ゴシック"/>
      <family val="3"/>
      <charset val="128"/>
    </font>
    <font>
      <b/>
      <sz val="14"/>
      <color theme="0"/>
      <name val="ＭＳ ゴシック"/>
      <family val="3"/>
      <charset val="128"/>
    </font>
    <font>
      <b/>
      <sz val="16"/>
      <color theme="1"/>
      <name val="ＭＳ ゴシック"/>
      <family val="3"/>
      <charset val="128"/>
    </font>
    <font>
      <b/>
      <sz val="16"/>
      <name val="ＭＳ ゴシック"/>
      <family val="3"/>
      <charset val="128"/>
    </font>
    <font>
      <sz val="11"/>
      <color theme="1"/>
      <name val="Yu Gothic"/>
      <family val="2"/>
      <scheme val="minor"/>
    </font>
    <font>
      <sz val="12"/>
      <name val="ＭＳ ゴシック"/>
      <family val="3"/>
      <charset val="128"/>
    </font>
    <font>
      <sz val="11"/>
      <name val="Yu Gothic"/>
      <family val="2"/>
      <scheme val="minor"/>
    </font>
    <font>
      <b/>
      <sz val="10"/>
      <color theme="1"/>
      <name val="ＭＳ ゴシック"/>
      <family val="3"/>
      <charset val="128"/>
    </font>
    <font>
      <sz val="10"/>
      <name val="ＭＳ ゴシック"/>
      <family val="3"/>
      <charset val="128"/>
    </font>
    <font>
      <sz val="11"/>
      <color rgb="FFFF0000"/>
      <name val="ＭＳ ゴシック"/>
      <family val="3"/>
      <charset val="128"/>
    </font>
    <font>
      <sz val="14"/>
      <color rgb="FFFF0000"/>
      <name val="ＭＳ ゴシック"/>
      <family val="3"/>
      <charset val="128"/>
    </font>
    <font>
      <sz val="16"/>
      <color rgb="FFFF0000"/>
      <name val="ＭＳ ゴシック"/>
      <family val="3"/>
      <charset val="128"/>
    </font>
    <font>
      <sz val="12"/>
      <color rgb="FFFF0000"/>
      <name val="ＭＳ ゴシック"/>
      <family val="3"/>
      <charset val="128"/>
    </font>
    <font>
      <u/>
      <sz val="11"/>
      <color theme="10"/>
      <name val="Yu Gothic"/>
      <family val="2"/>
      <scheme val="minor"/>
    </font>
    <font>
      <u/>
      <sz val="11"/>
      <color rgb="FFFF0000"/>
      <name val="Yu Gothic"/>
      <family val="2"/>
      <scheme val="minor"/>
    </font>
    <font>
      <b/>
      <sz val="12"/>
      <name val="ＭＳ ゴシック"/>
      <family val="3"/>
      <charset val="128"/>
    </font>
    <font>
      <b/>
      <sz val="16"/>
      <name val="Yu Gothic"/>
      <family val="2"/>
      <scheme val="minor"/>
    </font>
    <font>
      <sz val="9"/>
      <color rgb="FFFF0000"/>
      <name val="ＭＳ ゴシック"/>
      <family val="3"/>
      <charset val="128"/>
    </font>
    <font>
      <sz val="11"/>
      <name val="Yu Gothic"/>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diagonal/>
    </border>
    <border>
      <left style="thin">
        <color auto="1"/>
      </left>
      <right/>
      <top style="thin">
        <color auto="1"/>
      </top>
      <bottom style="thin">
        <color auto="1"/>
      </bottom>
      <diagonal/>
    </border>
    <border>
      <left/>
      <right/>
      <top/>
      <bottom style="medium">
        <color indexed="64"/>
      </bottom>
      <diagonal/>
    </border>
    <border>
      <left style="thin">
        <color auto="1"/>
      </left>
      <right/>
      <top style="thin">
        <color auto="1"/>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medium">
        <color auto="1"/>
      </left>
      <right style="medium">
        <color auto="1"/>
      </right>
      <top/>
      <bottom style="thin">
        <color auto="1"/>
      </bottom>
      <diagonal/>
    </border>
    <border>
      <left style="medium">
        <color auto="1"/>
      </left>
      <right/>
      <top style="mediumDashed">
        <color auto="1"/>
      </top>
      <bottom/>
      <diagonal/>
    </border>
    <border>
      <left/>
      <right/>
      <top style="mediumDashed">
        <color auto="1"/>
      </top>
      <bottom/>
      <diagonal/>
    </border>
    <border>
      <left/>
      <right style="medium">
        <color auto="1"/>
      </right>
      <top style="mediumDashed">
        <color auto="1"/>
      </top>
      <bottom/>
      <diagonal/>
    </border>
    <border>
      <left style="thin">
        <color auto="1"/>
      </left>
      <right style="thin">
        <color auto="1"/>
      </right>
      <top/>
      <bottom/>
      <diagonal/>
    </border>
    <border>
      <left style="medium">
        <color auto="1"/>
      </left>
      <right/>
      <top/>
      <bottom style="thin">
        <color auto="1"/>
      </bottom>
      <diagonal/>
    </border>
    <border>
      <left style="mediumDashed">
        <color auto="1"/>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ed">
        <color auto="1"/>
      </left>
      <right/>
      <top style="mediumDashed">
        <color auto="1"/>
      </top>
      <bottom style="thin">
        <color auto="1"/>
      </bottom>
      <diagonal/>
    </border>
    <border>
      <left/>
      <right style="mediumDashed">
        <color auto="1"/>
      </right>
      <top style="mediumDashed">
        <color auto="1"/>
      </top>
      <bottom style="thin">
        <color auto="1"/>
      </bottom>
      <diagonal/>
    </border>
    <border>
      <left style="mediumDashed">
        <color auto="1"/>
      </left>
      <right/>
      <top style="thin">
        <color auto="1"/>
      </top>
      <bottom/>
      <diagonal/>
    </border>
    <border>
      <left/>
      <right style="mediumDashed">
        <color auto="1"/>
      </right>
      <top style="thin">
        <color auto="1"/>
      </top>
      <bottom/>
      <diagonal/>
    </border>
    <border>
      <left style="mediumDashed">
        <color auto="1"/>
      </left>
      <right/>
      <top style="medium">
        <color auto="1"/>
      </top>
      <bottom style="mediumDashed">
        <color auto="1"/>
      </bottom>
      <diagonal/>
    </border>
    <border>
      <left/>
      <right style="mediumDashed">
        <color auto="1"/>
      </right>
      <top style="medium">
        <color auto="1"/>
      </top>
      <bottom style="mediumDashed">
        <color auto="1"/>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s>
  <cellStyleXfs count="3">
    <xf numFmtId="0" fontId="0" fillId="0" borderId="0"/>
    <xf numFmtId="38" fontId="25" fillId="0" borderId="0" applyFont="0" applyFill="0" applyBorder="0" applyAlignment="0" applyProtection="0">
      <alignment vertical="center"/>
    </xf>
    <xf numFmtId="0" fontId="34" fillId="0" borderId="0" applyNumberFormat="0" applyFill="0" applyBorder="0" applyAlignment="0" applyProtection="0"/>
  </cellStyleXfs>
  <cellXfs count="492">
    <xf numFmtId="0" fontId="0" fillId="0" borderId="0" xfId="0"/>
    <xf numFmtId="0" fontId="3" fillId="0" borderId="0" xfId="0" applyFont="1"/>
    <xf numFmtId="0" fontId="3" fillId="0" borderId="0" xfId="0" applyFont="1" applyBorder="1" applyAlignment="1">
      <alignment wrapText="1"/>
    </xf>
    <xf numFmtId="0" fontId="3" fillId="0" borderId="0" xfId="0" applyFont="1" applyBorder="1" applyAlignment="1"/>
    <xf numFmtId="0" fontId="3" fillId="0" borderId="0" xfId="0" applyFont="1" applyAlignment="1">
      <alignment horizontal="right"/>
    </xf>
    <xf numFmtId="0" fontId="5" fillId="0" borderId="8" xfId="0" applyFont="1" applyBorder="1" applyAlignment="1"/>
    <xf numFmtId="0" fontId="3" fillId="0" borderId="0" xfId="0" applyFont="1" applyBorder="1" applyAlignment="1">
      <alignment vertical="center" textRotation="255"/>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xf numFmtId="0" fontId="3" fillId="0" borderId="0"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xf numFmtId="0" fontId="0" fillId="0" borderId="0" xfId="0" applyFont="1"/>
    <xf numFmtId="0" fontId="8" fillId="0" borderId="0" xfId="0" applyFont="1" applyBorder="1" applyAlignment="1">
      <alignment horizontal="center"/>
    </xf>
    <xf numFmtId="0" fontId="10" fillId="0" borderId="0" xfId="0" applyFont="1" applyBorder="1" applyAlignment="1"/>
    <xf numFmtId="0" fontId="6" fillId="0" borderId="0" xfId="0" applyFont="1" applyBorder="1" applyAlignment="1">
      <alignment vertical="center"/>
    </xf>
    <xf numFmtId="0" fontId="11" fillId="0" borderId="0" xfId="0" applyFont="1" applyBorder="1" applyAlignment="1">
      <alignment horizontal="left" vertical="center"/>
    </xf>
    <xf numFmtId="0" fontId="10" fillId="0" borderId="0" xfId="0" applyFont="1"/>
    <xf numFmtId="0" fontId="13"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3" xfId="0" applyFont="1" applyBorder="1" applyAlignment="1">
      <alignment horizontal="right" vertical="center" wrapText="1"/>
    </xf>
    <xf numFmtId="0" fontId="10" fillId="0" borderId="34" xfId="0" applyFont="1" applyBorder="1" applyAlignment="1">
      <alignment horizontal="left" vertical="center" wrapText="1"/>
    </xf>
    <xf numFmtId="0" fontId="10" fillId="0" borderId="3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textRotation="255"/>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5" fillId="0" borderId="0" xfId="0" applyFont="1" applyBorder="1" applyAlignment="1">
      <alignment horizontal="center"/>
    </xf>
    <xf numFmtId="0" fontId="6" fillId="0" borderId="0" xfId="0" applyFont="1" applyBorder="1" applyAlignment="1"/>
    <xf numFmtId="0" fontId="6" fillId="0" borderId="0" xfId="0" applyFont="1"/>
    <xf numFmtId="0" fontId="6" fillId="0" borderId="0" xfId="0" applyFont="1" applyBorder="1" applyAlignment="1">
      <alignment horizontal="left" vertical="center"/>
    </xf>
    <xf numFmtId="0" fontId="17" fillId="0" borderId="0" xfId="0" applyFont="1" applyBorder="1" applyAlignment="1"/>
    <xf numFmtId="0" fontId="10" fillId="0" borderId="38" xfId="0" applyFont="1" applyBorder="1" applyAlignment="1">
      <alignment horizontal="center" vertical="center" wrapText="1"/>
    </xf>
    <xf numFmtId="0" fontId="10" fillId="0" borderId="0" xfId="0" applyFont="1" applyBorder="1"/>
    <xf numFmtId="0" fontId="6" fillId="0" borderId="0" xfId="0" applyFont="1" applyBorder="1"/>
    <xf numFmtId="0" fontId="17" fillId="0" borderId="0" xfId="0" applyFont="1"/>
    <xf numFmtId="0" fontId="13" fillId="0" borderId="0" xfId="0" applyFont="1"/>
    <xf numFmtId="0" fontId="10" fillId="0" borderId="46" xfId="0" applyFont="1" applyBorder="1" applyAlignment="1"/>
    <xf numFmtId="0" fontId="19" fillId="0" borderId="0" xfId="0" applyFont="1"/>
    <xf numFmtId="0" fontId="10" fillId="0" borderId="44" xfId="0" applyFont="1" applyBorder="1" applyAlignment="1">
      <alignment horizontal="center" vertical="center"/>
    </xf>
    <xf numFmtId="0" fontId="10" fillId="0" borderId="10" xfId="0" applyFont="1" applyBorder="1" applyAlignment="1">
      <alignment horizontal="center"/>
    </xf>
    <xf numFmtId="0" fontId="3" fillId="0" borderId="19" xfId="0" applyFont="1" applyBorder="1"/>
    <xf numFmtId="0" fontId="3" fillId="0" borderId="46" xfId="0" applyFont="1" applyBorder="1"/>
    <xf numFmtId="0" fontId="3" fillId="0" borderId="0" xfId="0" applyFont="1" applyAlignment="1">
      <alignment wrapText="1"/>
    </xf>
    <xf numFmtId="0" fontId="3" fillId="0" borderId="0" xfId="0" applyFont="1" applyBorder="1"/>
    <xf numFmtId="0" fontId="3" fillId="0" borderId="51" xfId="0" applyFont="1" applyBorder="1"/>
    <xf numFmtId="0" fontId="3" fillId="0" borderId="52" xfId="0" applyFont="1" applyBorder="1"/>
    <xf numFmtId="0" fontId="3" fillId="0" borderId="53" xfId="0" applyFont="1" applyBorder="1"/>
    <xf numFmtId="0" fontId="6" fillId="0" borderId="50" xfId="0" applyFont="1" applyBorder="1"/>
    <xf numFmtId="0" fontId="6" fillId="0" borderId="51" xfId="0" applyFont="1" applyBorder="1"/>
    <xf numFmtId="0" fontId="6" fillId="0" borderId="53" xfId="0" applyFont="1" applyBorder="1"/>
    <xf numFmtId="0" fontId="3" fillId="0" borderId="54" xfId="0" applyFont="1" applyBorder="1"/>
    <xf numFmtId="0" fontId="3" fillId="0" borderId="54" xfId="0" applyFont="1" applyBorder="1" applyAlignment="1">
      <alignment wrapText="1"/>
    </xf>
    <xf numFmtId="0" fontId="6" fillId="4" borderId="0" xfId="0" applyFont="1" applyFill="1" applyBorder="1" applyAlignment="1">
      <alignment vertical="center"/>
    </xf>
    <xf numFmtId="0" fontId="19" fillId="0" borderId="0" xfId="0" applyFont="1" applyFill="1"/>
    <xf numFmtId="0" fontId="6" fillId="0" borderId="54" xfId="0" applyFont="1" applyBorder="1"/>
    <xf numFmtId="0" fontId="12" fillId="0" borderId="0" xfId="0" applyFont="1" applyBorder="1" applyAlignment="1"/>
    <xf numFmtId="0" fontId="3" fillId="0" borderId="46" xfId="0" applyFont="1" applyBorder="1" applyAlignment="1"/>
    <xf numFmtId="0" fontId="3" fillId="0" borderId="19" xfId="0" applyFont="1" applyBorder="1" applyAlignment="1">
      <alignment horizontal="center" vertical="center" textRotation="255"/>
    </xf>
    <xf numFmtId="0" fontId="0" fillId="0" borderId="46" xfId="0" applyBorder="1" applyAlignment="1"/>
    <xf numFmtId="0" fontId="6" fillId="0" borderId="19" xfId="0" applyFont="1" applyBorder="1" applyAlignment="1">
      <alignment horizontal="center" vertical="center" textRotation="255"/>
    </xf>
    <xf numFmtId="0" fontId="17" fillId="0" borderId="46" xfId="0" applyFont="1" applyBorder="1" applyAlignment="1"/>
    <xf numFmtId="0" fontId="0" fillId="0" borderId="19" xfId="0" applyBorder="1" applyAlignment="1"/>
    <xf numFmtId="0" fontId="14" fillId="0" borderId="0" xfId="0" applyFont="1" applyBorder="1"/>
    <xf numFmtId="0" fontId="6" fillId="0" borderId="19" xfId="0" applyFont="1" applyBorder="1" applyAlignment="1">
      <alignment horizontal="left" vertical="center"/>
    </xf>
    <xf numFmtId="0" fontId="10" fillId="0" borderId="19" xfId="0" applyFont="1" applyBorder="1" applyAlignment="1">
      <alignment horizontal="left" vertical="center"/>
    </xf>
    <xf numFmtId="0" fontId="3" fillId="0" borderId="23" xfId="0" applyFont="1" applyBorder="1" applyAlignment="1">
      <alignment vertical="center" textRotation="255"/>
    </xf>
    <xf numFmtId="0" fontId="5" fillId="0" borderId="19" xfId="0" applyFont="1" applyBorder="1" applyAlignment="1">
      <alignment wrapText="1"/>
    </xf>
    <xf numFmtId="0" fontId="0" fillId="0" borderId="0" xfId="0" applyBorder="1"/>
    <xf numFmtId="0" fontId="5" fillId="0" borderId="19" xfId="0" applyFont="1" applyBorder="1" applyAlignment="1"/>
    <xf numFmtId="0" fontId="16" fillId="0" borderId="19" xfId="0" applyFont="1" applyBorder="1" applyAlignment="1">
      <alignment horizontal="left" vertical="center"/>
    </xf>
    <xf numFmtId="0" fontId="15" fillId="0" borderId="0" xfId="0" applyFont="1" applyBorder="1"/>
    <xf numFmtId="0" fontId="17" fillId="0" borderId="46" xfId="0" applyFont="1" applyBorder="1"/>
    <xf numFmtId="0" fontId="18" fillId="0" borderId="0" xfId="0" applyFont="1" applyBorder="1"/>
    <xf numFmtId="0" fontId="6" fillId="0" borderId="19" xfId="0" applyFont="1" applyBorder="1"/>
    <xf numFmtId="0" fontId="6" fillId="0" borderId="46" xfId="0" applyFont="1" applyBorder="1" applyAlignment="1"/>
    <xf numFmtId="0" fontId="6" fillId="0" borderId="46" xfId="0" applyFont="1" applyBorder="1"/>
    <xf numFmtId="0" fontId="6" fillId="4" borderId="0" xfId="0" applyFont="1" applyFill="1" applyBorder="1"/>
    <xf numFmtId="0" fontId="0" fillId="0" borderId="19" xfId="0" applyBorder="1"/>
    <xf numFmtId="0" fontId="0" fillId="0" borderId="46" xfId="0" applyBorder="1"/>
    <xf numFmtId="0" fontId="7" fillId="0" borderId="19" xfId="0" applyFont="1" applyBorder="1" applyAlignment="1">
      <alignment horizontal="left" vertical="center"/>
    </xf>
    <xf numFmtId="0" fontId="12" fillId="0" borderId="19" xfId="0" applyFont="1" applyBorder="1" applyAlignment="1">
      <alignment horizontal="left" vertical="center"/>
    </xf>
    <xf numFmtId="0" fontId="8" fillId="0" borderId="0" xfId="0" applyFont="1" applyBorder="1"/>
    <xf numFmtId="0" fontId="0" fillId="0" borderId="19" xfId="0" applyFont="1" applyBorder="1"/>
    <xf numFmtId="0" fontId="0" fillId="0" borderId="46" xfId="0" applyFont="1" applyBorder="1"/>
    <xf numFmtId="0" fontId="3" fillId="0" borderId="19" xfId="0" applyFont="1" applyBorder="1" applyAlignment="1">
      <alignment horizontal="left" vertical="center"/>
    </xf>
    <xf numFmtId="0" fontId="3" fillId="0" borderId="20" xfId="0" applyFont="1" applyBorder="1" applyAlignment="1">
      <alignment horizontal="left" vertical="center"/>
    </xf>
    <xf numFmtId="0" fontId="6" fillId="4" borderId="48" xfId="0" applyFont="1" applyFill="1" applyBorder="1"/>
    <xf numFmtId="0" fontId="6" fillId="0" borderId="48" xfId="0" applyFont="1" applyBorder="1"/>
    <xf numFmtId="0" fontId="8" fillId="0" borderId="48" xfId="0" applyFont="1" applyBorder="1"/>
    <xf numFmtId="0" fontId="0" fillId="0" borderId="43" xfId="0" applyFont="1" applyBorder="1"/>
    <xf numFmtId="0" fontId="22" fillId="0" borderId="19" xfId="0" applyFont="1" applyFill="1" applyBorder="1" applyAlignment="1">
      <alignment horizontal="left"/>
    </xf>
    <xf numFmtId="0" fontId="22" fillId="0" borderId="0" xfId="0" applyFont="1" applyFill="1" applyBorder="1" applyAlignment="1">
      <alignment horizontal="left"/>
    </xf>
    <xf numFmtId="0" fontId="22" fillId="0" borderId="46" xfId="0" applyFont="1" applyFill="1" applyBorder="1" applyAlignment="1">
      <alignment horizontal="left"/>
    </xf>
    <xf numFmtId="0" fontId="19" fillId="0" borderId="19" xfId="0" applyFont="1" applyBorder="1"/>
    <xf numFmtId="0" fontId="19" fillId="0" borderId="0" xfId="0" applyFont="1" applyBorder="1"/>
    <xf numFmtId="0" fontId="19" fillId="0" borderId="46" xfId="0" applyFont="1" applyBorder="1"/>
    <xf numFmtId="0" fontId="0" fillId="0" borderId="20" xfId="0" applyBorder="1"/>
    <xf numFmtId="0" fontId="0" fillId="0" borderId="48" xfId="0" applyBorder="1"/>
    <xf numFmtId="0" fontId="0" fillId="0" borderId="43" xfId="0" applyBorder="1"/>
    <xf numFmtId="0" fontId="12" fillId="0" borderId="41" xfId="0" applyFont="1" applyBorder="1" applyAlignment="1"/>
    <xf numFmtId="0" fontId="12" fillId="0" borderId="30" xfId="0" applyFont="1" applyBorder="1" applyAlignment="1">
      <alignment horizontal="center" vertical="center"/>
    </xf>
    <xf numFmtId="0" fontId="6" fillId="4" borderId="0" xfId="0" applyFont="1" applyFill="1" applyBorder="1" applyAlignment="1">
      <alignment wrapText="1"/>
    </xf>
    <xf numFmtId="0" fontId="3" fillId="0" borderId="53" xfId="0" applyFont="1" applyBorder="1" applyAlignment="1">
      <alignment wrapText="1"/>
    </xf>
    <xf numFmtId="0" fontId="3" fillId="0" borderId="55" xfId="0" applyFont="1" applyBorder="1" applyAlignment="1">
      <alignment wrapText="1"/>
    </xf>
    <xf numFmtId="0" fontId="6" fillId="4" borderId="56" xfId="0" applyFont="1" applyFill="1" applyBorder="1" applyAlignment="1">
      <alignment wrapText="1"/>
    </xf>
    <xf numFmtId="0" fontId="3" fillId="0" borderId="0" xfId="0" applyFont="1" applyFill="1" applyBorder="1" applyAlignment="1"/>
    <xf numFmtId="0" fontId="10"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center"/>
    </xf>
    <xf numFmtId="38" fontId="10" fillId="2" borderId="26" xfId="1" applyFont="1" applyFill="1" applyBorder="1" applyAlignment="1">
      <alignment horizontal="right" vertical="center"/>
    </xf>
    <xf numFmtId="0" fontId="6" fillId="0" borderId="46" xfId="0" applyFont="1" applyBorder="1" applyAlignment="1">
      <alignment horizontal="left" vertical="top" wrapText="1"/>
    </xf>
    <xf numFmtId="0" fontId="26" fillId="0" borderId="0" xfId="0" applyFont="1" applyBorder="1" applyAlignment="1">
      <alignment horizontal="left" vertical="center"/>
    </xf>
    <xf numFmtId="0" fontId="3" fillId="0" borderId="38" xfId="0" applyFont="1" applyFill="1" applyBorder="1" applyAlignment="1">
      <alignment horizontal="center" vertical="center" wrapText="1"/>
    </xf>
    <xf numFmtId="0" fontId="3" fillId="4" borderId="27" xfId="0" applyFont="1" applyFill="1" applyBorder="1" applyAlignment="1">
      <alignment horizontal="center" vertical="center"/>
    </xf>
    <xf numFmtId="0" fontId="10" fillId="0" borderId="27" xfId="0" applyFont="1" applyBorder="1" applyAlignment="1">
      <alignment horizontal="center" vertical="center"/>
    </xf>
    <xf numFmtId="178" fontId="20" fillId="4" borderId="64" xfId="0" applyNumberFormat="1" applyFont="1" applyFill="1" applyBorder="1" applyAlignment="1">
      <alignment horizontal="right" vertical="center"/>
    </xf>
    <xf numFmtId="178" fontId="27" fillId="4" borderId="24" xfId="0" applyNumberFormat="1" applyFont="1" applyFill="1" applyBorder="1" applyAlignment="1">
      <alignment horizontal="right"/>
    </xf>
    <xf numFmtId="0" fontId="6" fillId="0" borderId="65" xfId="0" applyFont="1" applyBorder="1" applyAlignment="1">
      <alignment horizontal="left" vertical="center"/>
    </xf>
    <xf numFmtId="0" fontId="0" fillId="0" borderId="66" xfId="0" applyBorder="1"/>
    <xf numFmtId="0" fontId="0" fillId="0" borderId="66" xfId="0" applyFont="1" applyBorder="1"/>
    <xf numFmtId="0" fontId="0" fillId="0" borderId="67" xfId="0" applyBorder="1"/>
    <xf numFmtId="0" fontId="12" fillId="0" borderId="48" xfId="0" applyFont="1" applyBorder="1" applyAlignment="1">
      <alignment vertical="center"/>
    </xf>
    <xf numFmtId="0" fontId="12" fillId="0" borderId="43" xfId="0" applyFont="1" applyBorder="1" applyAlignment="1">
      <alignment vertical="center"/>
    </xf>
    <xf numFmtId="0" fontId="10" fillId="2" borderId="4"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38" fontId="10" fillId="2" borderId="45" xfId="1" applyFont="1" applyFill="1" applyBorder="1" applyAlignment="1">
      <alignment vertical="center"/>
    </xf>
    <xf numFmtId="38" fontId="10" fillId="2" borderId="24" xfId="1" applyFont="1" applyFill="1" applyBorder="1" applyAlignment="1">
      <alignment vertical="center"/>
    </xf>
    <xf numFmtId="0" fontId="10" fillId="0" borderId="16" xfId="0" applyFont="1" applyBorder="1" applyAlignment="1">
      <alignment horizontal="center" vertical="center"/>
    </xf>
    <xf numFmtId="0" fontId="26" fillId="0" borderId="38" xfId="0" applyFont="1" applyBorder="1" applyAlignment="1">
      <alignment vertical="center" wrapText="1"/>
    </xf>
    <xf numFmtId="0" fontId="12" fillId="0" borderId="4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top" wrapText="1"/>
    </xf>
    <xf numFmtId="38" fontId="10" fillId="2" borderId="36" xfId="1" applyFont="1" applyFill="1" applyBorder="1" applyAlignment="1">
      <alignment horizontal="right" vertical="center"/>
    </xf>
    <xf numFmtId="0" fontId="3" fillId="0" borderId="46" xfId="0" applyFont="1" applyBorder="1" applyAlignment="1">
      <alignment vertical="center"/>
    </xf>
    <xf numFmtId="0" fontId="20" fillId="4" borderId="28" xfId="0" applyFont="1" applyFill="1" applyBorder="1" applyAlignment="1">
      <alignment horizontal="center" vertical="center"/>
    </xf>
    <xf numFmtId="0" fontId="20" fillId="4" borderId="41" xfId="0" applyFont="1" applyFill="1" applyBorder="1" applyAlignment="1">
      <alignment horizontal="center" vertical="center"/>
    </xf>
    <xf numFmtId="0" fontId="10" fillId="0" borderId="19" xfId="0" applyFont="1" applyBorder="1" applyAlignment="1">
      <alignment horizontal="center" vertical="center" textRotation="255"/>
    </xf>
    <xf numFmtId="0" fontId="10" fillId="0" borderId="64" xfId="0" applyFont="1" applyBorder="1" applyAlignment="1">
      <alignment horizontal="center" vertical="center"/>
    </xf>
    <xf numFmtId="0" fontId="10" fillId="0" borderId="45" xfId="0" applyFont="1" applyBorder="1" applyAlignment="1">
      <alignment horizontal="center" vertical="center"/>
    </xf>
    <xf numFmtId="0" fontId="10" fillId="0" borderId="0" xfId="0" applyFont="1" applyBorder="1" applyAlignment="1">
      <alignment vertical="center"/>
    </xf>
    <xf numFmtId="0" fontId="13" fillId="0" borderId="0" xfId="0" applyFont="1" applyBorder="1" applyAlignment="1"/>
    <xf numFmtId="0" fontId="13" fillId="0" borderId="46" xfId="0" applyFont="1" applyBorder="1" applyAlignment="1"/>
    <xf numFmtId="0" fontId="33" fillId="0" borderId="0" xfId="0" applyFont="1" applyBorder="1" applyAlignment="1">
      <alignment horizontal="center" vertical="center"/>
    </xf>
    <xf numFmtId="38" fontId="0" fillId="0" borderId="0" xfId="0" applyNumberFormat="1"/>
    <xf numFmtId="0" fontId="20" fillId="3" borderId="42" xfId="0" applyFont="1" applyFill="1" applyBorder="1" applyAlignment="1">
      <alignment horizontal="left" vertical="center" wrapText="1"/>
    </xf>
    <xf numFmtId="0" fontId="26" fillId="0" borderId="0" xfId="0" applyFont="1" applyBorder="1" applyAlignment="1"/>
    <xf numFmtId="0" fontId="33" fillId="0" borderId="33" xfId="0" applyFont="1" applyBorder="1" applyAlignment="1">
      <alignment horizontal="center" vertical="center" shrinkToFit="1"/>
    </xf>
    <xf numFmtId="0" fontId="20" fillId="4" borderId="28" xfId="0" applyFont="1" applyFill="1" applyBorder="1" applyAlignment="1">
      <alignment horizontal="center" vertical="center"/>
    </xf>
    <xf numFmtId="0" fontId="20" fillId="4" borderId="41"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top" wrapText="1"/>
    </xf>
    <xf numFmtId="0" fontId="6" fillId="0" borderId="46" xfId="0" applyFont="1" applyBorder="1" applyAlignment="1">
      <alignment horizontal="left" vertical="top" wrapText="1"/>
    </xf>
    <xf numFmtId="0" fontId="10" fillId="0" borderId="19" xfId="0" applyFont="1" applyBorder="1" applyAlignment="1">
      <alignment horizontal="center" vertical="center" textRotation="255"/>
    </xf>
    <xf numFmtId="0" fontId="26" fillId="2" borderId="4" xfId="0" applyFont="1" applyFill="1" applyBorder="1" applyAlignment="1">
      <alignment horizontal="center" vertical="center" shrinkToFit="1"/>
    </xf>
    <xf numFmtId="38" fontId="26" fillId="2" borderId="36" xfId="1" applyFont="1" applyFill="1" applyBorder="1" applyAlignment="1">
      <alignment horizontal="right" vertical="center"/>
    </xf>
    <xf numFmtId="38" fontId="26" fillId="2" borderId="45" xfId="1" applyFont="1" applyFill="1" applyBorder="1" applyAlignment="1">
      <alignment vertical="center"/>
    </xf>
    <xf numFmtId="0" fontId="20" fillId="0" borderId="19" xfId="0" applyFont="1" applyBorder="1" applyAlignment="1">
      <alignment horizontal="center" vertical="center" textRotation="255"/>
    </xf>
    <xf numFmtId="38" fontId="33" fillId="2" borderId="45" xfId="1" applyFont="1" applyFill="1" applyBorder="1" applyAlignment="1">
      <alignment vertical="center"/>
    </xf>
    <xf numFmtId="38" fontId="33" fillId="2" borderId="36" xfId="1" applyFont="1" applyFill="1" applyBorder="1" applyAlignment="1">
      <alignment horizontal="right" vertical="center"/>
    </xf>
    <xf numFmtId="0" fontId="26" fillId="0" borderId="44" xfId="0" applyFont="1" applyBorder="1" applyAlignment="1">
      <alignment horizontal="center" vertical="center"/>
    </xf>
    <xf numFmtId="0" fontId="20" fillId="4" borderId="28" xfId="0" applyFont="1" applyFill="1" applyBorder="1" applyAlignment="1">
      <alignment horizontal="center" vertical="center"/>
    </xf>
    <xf numFmtId="0" fontId="20" fillId="4" borderId="41"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top" wrapText="1"/>
    </xf>
    <xf numFmtId="0" fontId="6" fillId="0" borderId="46" xfId="0" applyFont="1" applyBorder="1" applyAlignment="1">
      <alignment horizontal="left" vertical="top" wrapText="1"/>
    </xf>
    <xf numFmtId="0" fontId="10" fillId="0" borderId="19" xfId="0" applyFont="1" applyBorder="1" applyAlignment="1">
      <alignment horizontal="center" vertical="center" textRotation="255"/>
    </xf>
    <xf numFmtId="0" fontId="0" fillId="0" borderId="1" xfId="0" applyBorder="1"/>
    <xf numFmtId="0" fontId="0" fillId="0" borderId="47" xfId="0" applyBorder="1" applyAlignment="1">
      <alignment shrinkToFit="1"/>
    </xf>
    <xf numFmtId="0" fontId="39" fillId="0" borderId="12" xfId="0" applyFont="1" applyBorder="1" applyAlignment="1">
      <alignment horizontal="center"/>
    </xf>
    <xf numFmtId="0" fontId="0" fillId="0" borderId="68" xfId="0" applyBorder="1"/>
    <xf numFmtId="0" fontId="0" fillId="0" borderId="78" xfId="0" applyBorder="1" applyAlignment="1">
      <alignment shrinkToFit="1"/>
    </xf>
    <xf numFmtId="0" fontId="39" fillId="0" borderId="79" xfId="0" applyFont="1" applyBorder="1"/>
    <xf numFmtId="0" fontId="0" fillId="0" borderId="68" xfId="0" applyBorder="1" applyAlignment="1">
      <alignment shrinkToFit="1"/>
    </xf>
    <xf numFmtId="0" fontId="0" fillId="0" borderId="80" xfId="0" applyBorder="1"/>
    <xf numFmtId="0" fontId="0" fillId="0" borderId="80" xfId="0" applyBorder="1" applyAlignment="1">
      <alignment shrinkToFit="1"/>
    </xf>
    <xf numFmtId="0" fontId="0" fillId="0" borderId="0" xfId="0" applyAlignment="1">
      <alignment shrinkToFit="1"/>
    </xf>
    <xf numFmtId="0" fontId="0" fillId="0" borderId="1" xfId="0" applyFill="1" applyBorder="1" applyAlignment="1">
      <alignment shrinkToFit="1"/>
    </xf>
    <xf numFmtId="0" fontId="0" fillId="0" borderId="81" xfId="0" applyBorder="1" applyAlignment="1">
      <alignment shrinkToFit="1"/>
    </xf>
    <xf numFmtId="0" fontId="39" fillId="0" borderId="16" xfId="0" applyFont="1" applyBorder="1"/>
    <xf numFmtId="0" fontId="0" fillId="0" borderId="82" xfId="0" applyBorder="1" applyAlignment="1">
      <alignment shrinkToFit="1"/>
    </xf>
    <xf numFmtId="0" fontId="39" fillId="0" borderId="31" xfId="0" applyFont="1" applyBorder="1"/>
    <xf numFmtId="0" fontId="39" fillId="0" borderId="0" xfId="0" applyFont="1"/>
    <xf numFmtId="0" fontId="0" fillId="0" borderId="11" xfId="0" applyBorder="1" applyAlignment="1">
      <alignment horizontal="center"/>
    </xf>
    <xf numFmtId="0" fontId="0" fillId="0" borderId="12" xfId="0" applyBorder="1" applyAlignment="1">
      <alignment horizontal="center"/>
    </xf>
    <xf numFmtId="0" fontId="0" fillId="0" borderId="47" xfId="0" applyBorder="1" applyAlignment="1">
      <alignment horizontal="center"/>
    </xf>
    <xf numFmtId="0" fontId="0" fillId="0" borderId="78" xfId="0" applyBorder="1"/>
    <xf numFmtId="0" fontId="0" fillId="0" borderId="0" xfId="0" applyBorder="1" applyAlignment="1">
      <alignment horizontal="right"/>
    </xf>
    <xf numFmtId="38" fontId="0" fillId="0" borderId="79" xfId="1" applyFont="1" applyBorder="1" applyAlignment="1"/>
    <xf numFmtId="38" fontId="0" fillId="0" borderId="16" xfId="1" applyFont="1" applyBorder="1" applyAlignment="1"/>
    <xf numFmtId="0" fontId="0" fillId="0" borderId="0" xfId="0" applyFill="1" applyBorder="1"/>
    <xf numFmtId="0" fontId="0" fillId="0" borderId="81" xfId="0" applyBorder="1"/>
    <xf numFmtId="0" fontId="0" fillId="0" borderId="15" xfId="0" applyBorder="1"/>
    <xf numFmtId="0" fontId="0" fillId="0" borderId="15" xfId="0" applyBorder="1" applyAlignment="1">
      <alignment horizontal="right"/>
    </xf>
    <xf numFmtId="0" fontId="0" fillId="0" borderId="11" xfId="0" applyBorder="1"/>
    <xf numFmtId="0" fontId="0" fillId="0" borderId="12" xfId="0" applyBorder="1"/>
    <xf numFmtId="0" fontId="0" fillId="0" borderId="79" xfId="0" applyBorder="1"/>
    <xf numFmtId="0" fontId="0" fillId="0" borderId="79" xfId="0" applyBorder="1" applyAlignment="1">
      <alignment shrinkToFi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38"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2" fillId="5" borderId="18" xfId="0" applyFont="1" applyFill="1" applyBorder="1" applyAlignment="1">
      <alignment horizontal="left"/>
    </xf>
    <xf numFmtId="0" fontId="22" fillId="5" borderId="8" xfId="0" applyFont="1" applyFill="1" applyBorder="1" applyAlignment="1">
      <alignment horizontal="left"/>
    </xf>
    <xf numFmtId="0" fontId="22" fillId="5" borderId="27" xfId="0" applyFont="1" applyFill="1" applyBorder="1" applyAlignment="1">
      <alignment horizontal="left"/>
    </xf>
    <xf numFmtId="0" fontId="12" fillId="0" borderId="1" xfId="0" applyFont="1" applyBorder="1" applyAlignment="1">
      <alignment horizontal="center" vertical="center"/>
    </xf>
    <xf numFmtId="38" fontId="36" fillId="2" borderId="1" xfId="1" applyFont="1" applyFill="1" applyBorder="1" applyAlignment="1">
      <alignment horizontal="center" vertical="center"/>
    </xf>
    <xf numFmtId="0" fontId="23" fillId="0" borderId="58"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38" fontId="37" fillId="2" borderId="59" xfId="1" applyFont="1" applyFill="1" applyBorder="1" applyAlignment="1">
      <alignment horizontal="center" vertical="center"/>
    </xf>
    <xf numFmtId="38" fontId="37" fillId="2" borderId="60" xfId="1" applyFont="1" applyFill="1" applyBorder="1" applyAlignment="1">
      <alignment horizontal="center" vertical="center"/>
    </xf>
    <xf numFmtId="38" fontId="37" fillId="2" borderId="62" xfId="1" applyFont="1" applyFill="1" applyBorder="1" applyAlignment="1">
      <alignment horizontal="center" vertical="center"/>
    </xf>
    <xf numFmtId="38" fontId="37" fillId="2" borderId="63" xfId="1" applyFont="1" applyFill="1" applyBorder="1" applyAlignment="1">
      <alignment horizontal="center" vertical="center"/>
    </xf>
    <xf numFmtId="38" fontId="36" fillId="2" borderId="47" xfId="0" applyNumberFormat="1" applyFont="1" applyFill="1" applyBorder="1" applyAlignment="1">
      <alignment horizontal="center" vertical="center"/>
    </xf>
    <xf numFmtId="0" fontId="36" fillId="2" borderId="11" xfId="0" applyFont="1" applyFill="1" applyBorder="1" applyAlignment="1">
      <alignment horizontal="center" vertical="center"/>
    </xf>
    <xf numFmtId="0" fontId="36" fillId="2" borderId="12" xfId="0" applyFont="1" applyFill="1" applyBorder="1" applyAlignment="1">
      <alignment horizontal="center" vertical="center"/>
    </xf>
    <xf numFmtId="0" fontId="20" fillId="4" borderId="34"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4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6" fillId="0" borderId="0" xfId="0" applyFont="1" applyBorder="1" applyAlignment="1">
      <alignment horizontal="left" wrapText="1"/>
    </xf>
    <xf numFmtId="0" fontId="3" fillId="0" borderId="2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wrapText="1"/>
    </xf>
    <xf numFmtId="0" fontId="20" fillId="0" borderId="74" xfId="0" applyFont="1" applyFill="1" applyBorder="1" applyAlignment="1">
      <alignment horizontal="center" vertical="center"/>
    </xf>
    <xf numFmtId="0" fontId="20" fillId="0" borderId="75" xfId="0" applyFont="1" applyFill="1" applyBorder="1" applyAlignment="1">
      <alignment horizontal="center" vertical="center"/>
    </xf>
    <xf numFmtId="0" fontId="3" fillId="0" borderId="0" xfId="0" applyFont="1" applyBorder="1" applyAlignment="1">
      <alignment horizontal="center"/>
    </xf>
    <xf numFmtId="176" fontId="3" fillId="2" borderId="70" xfId="0" applyNumberFormat="1" applyFont="1" applyFill="1" applyBorder="1" applyAlignment="1">
      <alignment horizontal="center" vertical="center"/>
    </xf>
    <xf numFmtId="176" fontId="3" fillId="2" borderId="71" xfId="0" applyNumberFormat="1"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36" xfId="0" applyFont="1" applyFill="1" applyBorder="1" applyAlignment="1">
      <alignment horizontal="center" vertical="center" wrapText="1" shrinkToFit="1"/>
    </xf>
    <xf numFmtId="0" fontId="3" fillId="0" borderId="35" xfId="0" applyFont="1" applyFill="1" applyBorder="1" applyAlignment="1">
      <alignment horizontal="center" vertical="center" wrapText="1" shrinkToFit="1"/>
    </xf>
    <xf numFmtId="0" fontId="29" fillId="0" borderId="72" xfId="0" applyFont="1" applyFill="1" applyBorder="1" applyAlignment="1">
      <alignment horizontal="center" vertical="center" wrapText="1"/>
    </xf>
    <xf numFmtId="0" fontId="29" fillId="0" borderId="73"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41" xfId="0" applyFont="1" applyBorder="1" applyAlignment="1">
      <alignment horizontal="center" vertical="center" wrapText="1"/>
    </xf>
    <xf numFmtId="177" fontId="10" fillId="2" borderId="20" xfId="0" applyNumberFormat="1" applyFont="1" applyFill="1" applyBorder="1" applyAlignment="1">
      <alignment horizontal="right" vertical="center" wrapText="1"/>
    </xf>
    <xf numFmtId="177" fontId="10" fillId="2" borderId="43" xfId="0" applyNumberFormat="1" applyFont="1" applyFill="1" applyBorder="1" applyAlignment="1">
      <alignment horizontal="right" vertical="center" wrapText="1"/>
    </xf>
    <xf numFmtId="38" fontId="10" fillId="2" borderId="28" xfId="1" applyFont="1" applyFill="1" applyBorder="1" applyAlignment="1">
      <alignment horizontal="right" vertical="center"/>
    </xf>
    <xf numFmtId="38" fontId="10" fillId="2" borderId="39" xfId="1" applyFont="1" applyFill="1" applyBorder="1" applyAlignment="1">
      <alignment horizontal="right"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1" xfId="0" applyFont="1" applyBorder="1" applyAlignment="1">
      <alignment horizontal="center" vertical="center" wrapText="1"/>
    </xf>
    <xf numFmtId="177" fontId="12" fillId="2" borderId="28" xfId="0" applyNumberFormat="1" applyFont="1" applyFill="1" applyBorder="1" applyAlignment="1">
      <alignment horizontal="right" vertical="center" wrapText="1"/>
    </xf>
    <xf numFmtId="177" fontId="12" fillId="2" borderId="41" xfId="0" applyNumberFormat="1" applyFont="1" applyFill="1" applyBorder="1" applyAlignment="1">
      <alignment horizontal="right" vertical="center" wrapText="1"/>
    </xf>
    <xf numFmtId="0" fontId="28" fillId="0" borderId="28" xfId="0" applyFont="1" applyBorder="1" applyAlignment="1">
      <alignment horizontal="center" vertical="center" wrapText="1"/>
    </xf>
    <xf numFmtId="0" fontId="28" fillId="0" borderId="41" xfId="0" applyFont="1" applyBorder="1" applyAlignment="1">
      <alignment horizontal="center" vertical="center" wrapText="1"/>
    </xf>
    <xf numFmtId="38" fontId="12" fillId="2" borderId="28" xfId="1" applyFont="1" applyFill="1" applyBorder="1" applyAlignment="1">
      <alignment horizontal="right" vertical="center"/>
    </xf>
    <xf numFmtId="38" fontId="12" fillId="2" borderId="39" xfId="1" applyFont="1" applyFill="1" applyBorder="1" applyAlignment="1">
      <alignment horizontal="right" vertical="center"/>
    </xf>
    <xf numFmtId="177" fontId="10" fillId="2" borderId="28" xfId="0" applyNumberFormat="1" applyFont="1" applyFill="1" applyBorder="1" applyAlignment="1">
      <alignment horizontal="right" vertical="center" wrapText="1"/>
    </xf>
    <xf numFmtId="177" fontId="10" fillId="2" borderId="41" xfId="0" applyNumberFormat="1" applyFont="1" applyFill="1" applyBorder="1" applyAlignment="1">
      <alignment horizontal="right" vertical="center" wrapText="1"/>
    </xf>
    <xf numFmtId="177" fontId="10" fillId="2" borderId="18" xfId="0" applyNumberFormat="1" applyFont="1" applyFill="1" applyBorder="1" applyAlignment="1">
      <alignment horizontal="right" vertical="center" wrapText="1"/>
    </xf>
    <xf numFmtId="177" fontId="10" fillId="2" borderId="27" xfId="0" applyNumberFormat="1" applyFont="1" applyFill="1" applyBorder="1" applyAlignment="1">
      <alignment horizontal="right" vertical="center" wrapText="1"/>
    </xf>
    <xf numFmtId="0" fontId="10" fillId="4" borderId="25"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25" xfId="0" applyFont="1" applyFill="1" applyBorder="1" applyAlignment="1">
      <alignment horizontal="center" wrapText="1"/>
    </xf>
    <xf numFmtId="0" fontId="10" fillId="4" borderId="9" xfId="0" applyFont="1" applyFill="1" applyBorder="1" applyAlignment="1">
      <alignment horizontal="center" wrapText="1"/>
    </xf>
    <xf numFmtId="176" fontId="10" fillId="4" borderId="25" xfId="0" applyNumberFormat="1" applyFont="1" applyFill="1" applyBorder="1" applyAlignment="1">
      <alignment horizontal="left" vertical="center" shrinkToFit="1"/>
    </xf>
    <xf numFmtId="176" fontId="10" fillId="4" borderId="11" xfId="0" applyNumberFormat="1" applyFont="1" applyFill="1" applyBorder="1" applyAlignment="1">
      <alignment horizontal="left" vertical="center" shrinkToFit="1"/>
    </xf>
    <xf numFmtId="176" fontId="10" fillId="4" borderId="9" xfId="0" applyNumberFormat="1" applyFont="1" applyFill="1" applyBorder="1" applyAlignment="1">
      <alignment horizontal="left" vertical="center" shrinkToFit="1"/>
    </xf>
    <xf numFmtId="0" fontId="10" fillId="4" borderId="9" xfId="0" applyFont="1" applyFill="1" applyBorder="1" applyAlignment="1">
      <alignment horizontal="left" vertical="center" wrapText="1"/>
    </xf>
    <xf numFmtId="176" fontId="10" fillId="4" borderId="25" xfId="0" applyNumberFormat="1" applyFont="1" applyFill="1" applyBorder="1" applyAlignment="1">
      <alignment horizontal="center" vertical="center" shrinkToFit="1"/>
    </xf>
    <xf numFmtId="176" fontId="10" fillId="4" borderId="11" xfId="0" applyNumberFormat="1" applyFont="1" applyFill="1" applyBorder="1" applyAlignment="1">
      <alignment horizontal="center" vertical="center" shrinkToFit="1"/>
    </xf>
    <xf numFmtId="176" fontId="10" fillId="4" borderId="9" xfId="0" applyNumberFormat="1" applyFont="1" applyFill="1" applyBorder="1" applyAlignment="1">
      <alignment horizontal="center" vertical="center" shrinkToFit="1"/>
    </xf>
    <xf numFmtId="0" fontId="10" fillId="4" borderId="26"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26" xfId="0" applyFont="1" applyFill="1" applyBorder="1" applyAlignment="1">
      <alignment horizontal="center" wrapText="1"/>
    </xf>
    <xf numFmtId="0" fontId="10" fillId="4" borderId="10" xfId="0" applyFont="1" applyFill="1" applyBorder="1" applyAlignment="1">
      <alignment horizontal="center" wrapText="1"/>
    </xf>
    <xf numFmtId="176" fontId="10" fillId="4" borderId="26" xfId="0" applyNumberFormat="1" applyFont="1" applyFill="1" applyBorder="1" applyAlignment="1">
      <alignment horizontal="left" vertical="center" shrinkToFit="1"/>
    </xf>
    <xf numFmtId="176" fontId="10" fillId="4" borderId="13" xfId="0" applyNumberFormat="1" applyFont="1" applyFill="1" applyBorder="1" applyAlignment="1">
      <alignment horizontal="left" vertical="center" shrinkToFit="1"/>
    </xf>
    <xf numFmtId="176" fontId="10" fillId="4" borderId="10" xfId="0" applyNumberFormat="1" applyFont="1" applyFill="1" applyBorder="1" applyAlignment="1">
      <alignment horizontal="left" vertical="center" shrinkToFit="1"/>
    </xf>
    <xf numFmtId="0" fontId="33" fillId="4" borderId="36" xfId="0" applyFont="1" applyFill="1" applyBorder="1" applyAlignment="1">
      <alignment horizontal="center" vertical="center" wrapText="1"/>
    </xf>
    <xf numFmtId="0" fontId="33" fillId="4" borderId="44" xfId="0" applyFont="1" applyFill="1" applyBorder="1" applyAlignment="1">
      <alignment horizontal="center" vertical="center" wrapText="1"/>
    </xf>
    <xf numFmtId="176" fontId="33" fillId="4" borderId="36" xfId="0" applyNumberFormat="1" applyFont="1" applyFill="1" applyBorder="1" applyAlignment="1">
      <alignment horizontal="left" vertical="center" shrinkToFit="1"/>
    </xf>
    <xf numFmtId="176" fontId="33" fillId="4" borderId="35" xfId="0" applyNumberFormat="1" applyFont="1" applyFill="1" applyBorder="1" applyAlignment="1">
      <alignment horizontal="left" vertical="center" shrinkToFit="1"/>
    </xf>
    <xf numFmtId="176" fontId="33" fillId="4" borderId="44" xfId="0" applyNumberFormat="1" applyFont="1" applyFill="1" applyBorder="1" applyAlignment="1">
      <alignment horizontal="left" vertical="center" shrinkToFit="1"/>
    </xf>
    <xf numFmtId="0" fontId="26" fillId="4" borderId="28" xfId="0" applyFont="1" applyFill="1" applyBorder="1" applyAlignment="1">
      <alignment horizontal="center"/>
    </xf>
    <xf numFmtId="0" fontId="26" fillId="4" borderId="29" xfId="0" applyFont="1" applyFill="1" applyBorder="1" applyAlignment="1">
      <alignment horizontal="center"/>
    </xf>
    <xf numFmtId="0" fontId="26" fillId="4" borderId="41" xfId="0" applyFont="1" applyFill="1" applyBorder="1" applyAlignment="1">
      <alignment horizontal="center"/>
    </xf>
    <xf numFmtId="0" fontId="12" fillId="0" borderId="28" xfId="0" applyFont="1" applyBorder="1" applyAlignment="1">
      <alignment horizontal="center" vertical="center"/>
    </xf>
    <xf numFmtId="0" fontId="12" fillId="0" borderId="39" xfId="0" applyFont="1" applyBorder="1" applyAlignment="1">
      <alignment horizontal="center" vertical="center"/>
    </xf>
    <xf numFmtId="38" fontId="12" fillId="2" borderId="40" xfId="1" applyFont="1" applyFill="1" applyBorder="1" applyAlignment="1">
      <alignment horizontal="right" vertical="center"/>
    </xf>
    <xf numFmtId="38" fontId="12" fillId="2" borderId="29" xfId="1" applyFont="1" applyFill="1" applyBorder="1" applyAlignment="1">
      <alignment horizontal="right" vertical="center"/>
    </xf>
    <xf numFmtId="0" fontId="10" fillId="0" borderId="0" xfId="0" applyFont="1" applyBorder="1" applyAlignment="1">
      <alignment horizontal="left" vertical="top" wrapText="1"/>
    </xf>
    <xf numFmtId="0" fontId="10" fillId="0" borderId="46" xfId="0" applyFont="1" applyBorder="1" applyAlignment="1">
      <alignment horizontal="left" vertical="top" wrapText="1"/>
    </xf>
    <xf numFmtId="0" fontId="6" fillId="3" borderId="28" xfId="0" applyFont="1" applyFill="1" applyBorder="1" applyAlignment="1">
      <alignment horizontal="left" vertical="center"/>
    </xf>
    <xf numFmtId="0" fontId="6" fillId="3" borderId="29" xfId="0" applyFont="1" applyFill="1" applyBorder="1" applyAlignment="1">
      <alignment horizontal="left" vertical="center"/>
    </xf>
    <xf numFmtId="0" fontId="6" fillId="3" borderId="41" xfId="0" applyFont="1" applyFill="1" applyBorder="1" applyAlignment="1">
      <alignment horizontal="left" vertical="center"/>
    </xf>
    <xf numFmtId="0" fontId="10" fillId="0" borderId="42" xfId="0" applyFont="1" applyBorder="1" applyAlignment="1">
      <alignment horizontal="center" vertical="center" textRotation="255"/>
    </xf>
    <xf numFmtId="0" fontId="10" fillId="0" borderId="23" xfId="0" applyFont="1" applyBorder="1" applyAlignment="1">
      <alignment horizontal="center" vertical="center" textRotation="255"/>
    </xf>
    <xf numFmtId="0" fontId="10" fillId="0" borderId="34" xfId="0" applyFont="1" applyBorder="1" applyAlignment="1">
      <alignment horizontal="center" vertical="center" textRotation="255"/>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41" xfId="0" applyFont="1" applyBorder="1" applyAlignment="1">
      <alignment horizontal="center" vertical="center"/>
    </xf>
    <xf numFmtId="0" fontId="33" fillId="4" borderId="69" xfId="0" applyFont="1" applyFill="1" applyBorder="1" applyAlignment="1">
      <alignment horizontal="left" vertical="center" wrapText="1"/>
    </xf>
    <xf numFmtId="0" fontId="33" fillId="4" borderId="15" xfId="0" applyFont="1" applyFill="1" applyBorder="1" applyAlignment="1">
      <alignment horizontal="left" vertical="center" wrapText="1"/>
    </xf>
    <xf numFmtId="0" fontId="10" fillId="4" borderId="25"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179" fontId="10" fillId="4" borderId="25" xfId="0" applyNumberFormat="1" applyFont="1" applyFill="1" applyBorder="1" applyAlignment="1">
      <alignment horizontal="right" vertical="center"/>
    </xf>
    <xf numFmtId="179" fontId="10" fillId="4" borderId="9" xfId="0" applyNumberFormat="1" applyFont="1" applyFill="1" applyBorder="1" applyAlignment="1">
      <alignment horizontal="right" vertical="center"/>
    </xf>
    <xf numFmtId="0" fontId="10" fillId="4" borderId="26"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179" fontId="10" fillId="4" borderId="26" xfId="0" applyNumberFormat="1" applyFont="1" applyFill="1" applyBorder="1" applyAlignment="1">
      <alignment horizontal="right" vertical="center"/>
    </xf>
    <xf numFmtId="179" fontId="10" fillId="4" borderId="10" xfId="0" applyNumberFormat="1" applyFont="1" applyFill="1" applyBorder="1" applyAlignment="1">
      <alignment horizontal="right" vertical="center"/>
    </xf>
    <xf numFmtId="0" fontId="6" fillId="0" borderId="0" xfId="0" applyFont="1" applyBorder="1" applyAlignment="1">
      <alignment horizontal="left" vertical="top" wrapText="1"/>
    </xf>
    <xf numFmtId="0" fontId="6" fillId="0" borderId="46" xfId="0" applyFont="1" applyBorder="1" applyAlignment="1">
      <alignment horizontal="left" vertical="top" wrapText="1"/>
    </xf>
    <xf numFmtId="0" fontId="33" fillId="4" borderId="25" xfId="0" applyFont="1" applyFill="1" applyBorder="1" applyAlignment="1">
      <alignment horizontal="center" vertical="center" shrinkToFit="1"/>
    </xf>
    <xf numFmtId="0" fontId="33" fillId="4" borderId="9" xfId="0" applyFont="1" applyFill="1" applyBorder="1" applyAlignment="1">
      <alignment horizontal="center" vertical="center" shrinkToFit="1"/>
    </xf>
    <xf numFmtId="179" fontId="33" fillId="4" borderId="25" xfId="0" applyNumberFormat="1" applyFont="1" applyFill="1" applyBorder="1" applyAlignment="1">
      <alignment horizontal="right" vertical="center"/>
    </xf>
    <xf numFmtId="179" fontId="33" fillId="4" borderId="9" xfId="0" applyNumberFormat="1" applyFont="1" applyFill="1" applyBorder="1" applyAlignment="1">
      <alignment horizontal="right" vertical="center"/>
    </xf>
    <xf numFmtId="0" fontId="3" fillId="0" borderId="28" xfId="0" applyFont="1" applyBorder="1" applyAlignment="1">
      <alignment horizontal="center" vertical="center"/>
    </xf>
    <xf numFmtId="0" fontId="3" fillId="0" borderId="41" xfId="0" applyFont="1" applyBorder="1" applyAlignment="1">
      <alignment horizontal="center" vertical="center"/>
    </xf>
    <xf numFmtId="0" fontId="33" fillId="4" borderId="38" xfId="0" applyFont="1" applyFill="1" applyBorder="1" applyAlignment="1">
      <alignment horizontal="center" vertical="center"/>
    </xf>
    <xf numFmtId="0" fontId="10" fillId="0" borderId="38" xfId="0" applyFont="1" applyBorder="1" applyAlignment="1">
      <alignment horizontal="center" vertical="center" shrinkToFit="1"/>
    </xf>
    <xf numFmtId="0" fontId="33" fillId="4" borderId="36" xfId="0" applyFont="1" applyFill="1" applyBorder="1" applyAlignment="1">
      <alignment horizontal="center" vertical="center" shrinkToFit="1"/>
    </xf>
    <xf numFmtId="0" fontId="33" fillId="4" borderId="44" xfId="0" applyFont="1" applyFill="1" applyBorder="1" applyAlignment="1">
      <alignment horizontal="center" vertical="center" shrinkToFit="1"/>
    </xf>
    <xf numFmtId="179" fontId="33" fillId="4" borderId="36" xfId="0" applyNumberFormat="1" applyFont="1" applyFill="1" applyBorder="1" applyAlignment="1">
      <alignment horizontal="right" vertical="center"/>
    </xf>
    <xf numFmtId="179" fontId="33" fillId="4" borderId="44" xfId="0" applyNumberFormat="1" applyFont="1" applyFill="1" applyBorder="1" applyAlignment="1">
      <alignment horizontal="right" vertical="center"/>
    </xf>
    <xf numFmtId="38" fontId="36" fillId="2" borderId="28" xfId="1" applyFont="1" applyFill="1" applyBorder="1" applyAlignment="1">
      <alignment horizontal="right"/>
    </xf>
    <xf numFmtId="38" fontId="36" fillId="2" borderId="29" xfId="1" applyFont="1" applyFill="1" applyBorder="1" applyAlignment="1">
      <alignment horizontal="right"/>
    </xf>
    <xf numFmtId="38" fontId="36" fillId="2" borderId="39" xfId="1" applyFont="1" applyFill="1" applyBorder="1" applyAlignment="1">
      <alignment horizontal="right"/>
    </xf>
    <xf numFmtId="0" fontId="3" fillId="4" borderId="28" xfId="0" applyFont="1" applyFill="1" applyBorder="1" applyAlignment="1">
      <alignment horizontal="center" vertical="center"/>
    </xf>
    <xf numFmtId="0" fontId="3" fillId="4" borderId="41" xfId="0" applyFont="1" applyFill="1" applyBorder="1" applyAlignment="1">
      <alignment horizontal="center" vertical="center"/>
    </xf>
    <xf numFmtId="0" fontId="3" fillId="0" borderId="29" xfId="0" applyFont="1" applyBorder="1" applyAlignment="1">
      <alignment horizontal="center" vertical="center"/>
    </xf>
    <xf numFmtId="0" fontId="3" fillId="4" borderId="29" xfId="0" applyFont="1" applyFill="1" applyBorder="1" applyAlignment="1">
      <alignment horizontal="center" vertical="center"/>
    </xf>
    <xf numFmtId="0" fontId="33" fillId="4" borderId="36" xfId="0" applyFont="1" applyFill="1" applyBorder="1" applyAlignment="1">
      <alignment horizontal="left" vertical="center" shrinkToFit="1"/>
    </xf>
    <xf numFmtId="0" fontId="33" fillId="4" borderId="35" xfId="0" applyFont="1" applyFill="1" applyBorder="1" applyAlignment="1">
      <alignment horizontal="left" vertical="center" shrinkToFit="1"/>
    </xf>
    <xf numFmtId="0" fontId="33" fillId="4" borderId="44" xfId="0" applyFont="1" applyFill="1" applyBorder="1" applyAlignment="1">
      <alignment horizontal="left" vertical="center" shrinkToFit="1"/>
    </xf>
    <xf numFmtId="0" fontId="33" fillId="4" borderId="36" xfId="0" applyFont="1" applyFill="1" applyBorder="1" applyAlignment="1">
      <alignment horizontal="center" vertical="center"/>
    </xf>
    <xf numFmtId="0" fontId="33" fillId="4" borderId="17" xfId="0" applyFont="1" applyFill="1" applyBorder="1" applyAlignment="1">
      <alignment horizontal="center" vertical="center"/>
    </xf>
    <xf numFmtId="38" fontId="26" fillId="2" borderId="36" xfId="1" applyFont="1" applyFill="1" applyBorder="1" applyAlignment="1">
      <alignment vertical="center"/>
    </xf>
    <xf numFmtId="38" fontId="26" fillId="2" borderId="35" xfId="1" applyFont="1" applyFill="1" applyBorder="1" applyAlignment="1">
      <alignment vertical="center"/>
    </xf>
    <xf numFmtId="38" fontId="26" fillId="2" borderId="44" xfId="1" applyFont="1" applyFill="1" applyBorder="1" applyAlignment="1">
      <alignment vertical="center"/>
    </xf>
    <xf numFmtId="0" fontId="4" fillId="4" borderId="36" xfId="0" applyFont="1" applyFill="1" applyBorder="1" applyAlignment="1">
      <alignment vertical="center" wrapText="1"/>
    </xf>
    <xf numFmtId="0" fontId="4" fillId="4" borderId="35" xfId="0" applyFont="1" applyFill="1" applyBorder="1" applyAlignment="1">
      <alignment vertical="center" wrapText="1"/>
    </xf>
    <xf numFmtId="0" fontId="4" fillId="4" borderId="44" xfId="0" applyFont="1" applyFill="1" applyBorder="1" applyAlignment="1">
      <alignment vertical="center" wrapText="1"/>
    </xf>
    <xf numFmtId="0" fontId="10" fillId="4" borderId="26" xfId="0" applyFont="1" applyFill="1" applyBorder="1" applyAlignment="1">
      <alignment horizontal="left" vertical="center" shrinkToFit="1"/>
    </xf>
    <xf numFmtId="0" fontId="10" fillId="4" borderId="13" xfId="0" applyFont="1" applyFill="1" applyBorder="1" applyAlignment="1">
      <alignment horizontal="left" vertical="center" shrinkToFit="1"/>
    </xf>
    <xf numFmtId="0" fontId="10" fillId="4" borderId="10" xfId="0" applyFont="1" applyFill="1" applyBorder="1" applyAlignment="1">
      <alignment horizontal="left" vertical="center" shrinkToFit="1"/>
    </xf>
    <xf numFmtId="0" fontId="10" fillId="4" borderId="26" xfId="0" applyFont="1" applyFill="1" applyBorder="1" applyAlignment="1">
      <alignment horizontal="center" vertical="center"/>
    </xf>
    <xf numFmtId="0" fontId="10" fillId="4" borderId="14" xfId="0" applyFont="1" applyFill="1" applyBorder="1" applyAlignment="1">
      <alignment horizontal="center" vertical="center"/>
    </xf>
    <xf numFmtId="38" fontId="10" fillId="2" borderId="26" xfId="1" applyFont="1" applyFill="1" applyBorder="1" applyAlignment="1">
      <alignment vertical="center"/>
    </xf>
    <xf numFmtId="38" fontId="10" fillId="2" borderId="13" xfId="1" applyFont="1" applyFill="1" applyBorder="1" applyAlignment="1">
      <alignment vertical="center"/>
    </xf>
    <xf numFmtId="38" fontId="10" fillId="2" borderId="10" xfId="1" applyFont="1" applyFill="1" applyBorder="1" applyAlignment="1">
      <alignment vertical="center"/>
    </xf>
    <xf numFmtId="0" fontId="4" fillId="4" borderId="26" xfId="0" applyFont="1" applyFill="1" applyBorder="1" applyAlignment="1">
      <alignment vertical="center" wrapText="1"/>
    </xf>
    <xf numFmtId="0" fontId="4" fillId="4" borderId="13" xfId="0" applyFont="1" applyFill="1" applyBorder="1" applyAlignment="1">
      <alignment vertical="center" wrapText="1"/>
    </xf>
    <xf numFmtId="0" fontId="4" fillId="4" borderId="10" xfId="0" applyFont="1" applyFill="1" applyBorder="1" applyAlignment="1">
      <alignment vertical="center" wrapText="1"/>
    </xf>
    <xf numFmtId="0" fontId="26" fillId="0" borderId="0" xfId="0" applyFont="1" applyBorder="1" applyAlignment="1">
      <alignment horizontal="left" vertical="center" wrapText="1"/>
    </xf>
    <xf numFmtId="0" fontId="26" fillId="0" borderId="46" xfId="0" applyFont="1" applyBorder="1" applyAlignment="1">
      <alignment horizontal="left" vertical="center" wrapText="1"/>
    </xf>
    <xf numFmtId="0" fontId="6" fillId="0" borderId="0" xfId="0"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21" fillId="5" borderId="18" xfId="0" applyFont="1" applyFill="1" applyBorder="1" applyAlignment="1">
      <alignment horizontal="left" vertical="center" wrapText="1"/>
    </xf>
    <xf numFmtId="0" fontId="21" fillId="5" borderId="8" xfId="0" applyFont="1" applyFill="1" applyBorder="1" applyAlignment="1">
      <alignment horizontal="left" vertical="center"/>
    </xf>
    <xf numFmtId="0" fontId="21" fillId="5" borderId="27" xfId="0" applyFont="1" applyFill="1" applyBorder="1" applyAlignment="1">
      <alignment horizontal="left" vertical="center"/>
    </xf>
    <xf numFmtId="0" fontId="10" fillId="0" borderId="8" xfId="0" applyFont="1" applyBorder="1" applyAlignment="1">
      <alignment horizontal="left" vertical="center" wrapText="1"/>
    </xf>
    <xf numFmtId="0" fontId="10" fillId="0" borderId="27" xfId="0" applyFont="1" applyBorder="1" applyAlignment="1">
      <alignment horizontal="left" vertical="center" wrapText="1"/>
    </xf>
    <xf numFmtId="0" fontId="10" fillId="0" borderId="0" xfId="0" applyFont="1" applyBorder="1" applyAlignment="1">
      <alignment horizontal="left" vertical="center" wrapText="1"/>
    </xf>
    <xf numFmtId="0" fontId="10" fillId="0" borderId="46" xfId="0" applyFont="1" applyBorder="1" applyAlignment="1">
      <alignment horizontal="left" vertical="center" wrapText="1"/>
    </xf>
    <xf numFmtId="0" fontId="33" fillId="4" borderId="26" xfId="0" applyFont="1" applyFill="1" applyBorder="1" applyAlignment="1">
      <alignment horizontal="left" vertical="center"/>
    </xf>
    <xf numFmtId="0" fontId="33" fillId="4" borderId="13" xfId="0" applyFont="1" applyFill="1" applyBorder="1" applyAlignment="1">
      <alignment horizontal="left" vertical="center"/>
    </xf>
    <xf numFmtId="0" fontId="33" fillId="4" borderId="14" xfId="0" applyFont="1" applyFill="1" applyBorder="1" applyAlignment="1">
      <alignment horizontal="left" vertical="center"/>
    </xf>
    <xf numFmtId="0" fontId="10" fillId="0" borderId="4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35" fillId="4" borderId="49" xfId="2" applyFont="1" applyFill="1" applyBorder="1" applyAlignment="1">
      <alignment horizontal="left" vertical="center"/>
    </xf>
    <xf numFmtId="0" fontId="30" fillId="4" borderId="13" xfId="0" applyFont="1" applyFill="1" applyBorder="1" applyAlignment="1">
      <alignment horizontal="left" vertical="center"/>
    </xf>
    <xf numFmtId="0" fontId="30" fillId="4" borderId="10" xfId="0" applyFont="1" applyFill="1" applyBorder="1" applyAlignment="1">
      <alignment horizontal="left" vertical="center"/>
    </xf>
    <xf numFmtId="0" fontId="6" fillId="0" borderId="54" xfId="0" applyFont="1" applyBorder="1" applyAlignment="1">
      <alignment horizontal="left" vertical="center" wrapText="1"/>
    </xf>
    <xf numFmtId="0" fontId="33" fillId="4" borderId="28" xfId="0" applyFont="1" applyFill="1" applyBorder="1" applyAlignment="1">
      <alignment horizontal="left" vertical="center" wrapText="1"/>
    </xf>
    <xf numFmtId="0" fontId="33" fillId="4" borderId="29" xfId="0" applyFont="1" applyFill="1" applyBorder="1" applyAlignment="1">
      <alignment horizontal="left" vertical="center"/>
    </xf>
    <xf numFmtId="0" fontId="33" fillId="4" borderId="41" xfId="0" applyFont="1" applyFill="1" applyBorder="1" applyAlignment="1">
      <alignment horizontal="left" vertical="center"/>
    </xf>
    <xf numFmtId="0" fontId="30" fillId="4" borderId="36" xfId="0" applyFont="1" applyFill="1" applyBorder="1" applyAlignment="1">
      <alignment horizontal="left" vertical="center" wrapText="1"/>
    </xf>
    <xf numFmtId="0" fontId="30" fillId="4" borderId="35" xfId="0" applyFont="1" applyFill="1" applyBorder="1" applyAlignment="1">
      <alignment horizontal="left" vertical="center" wrapText="1"/>
    </xf>
    <xf numFmtId="0" fontId="30" fillId="4" borderId="44" xfId="0" applyFont="1" applyFill="1" applyBorder="1" applyAlignment="1">
      <alignment horizontal="left" vertical="center" wrapText="1"/>
    </xf>
    <xf numFmtId="0" fontId="30" fillId="4" borderId="26" xfId="0" applyFont="1" applyFill="1" applyBorder="1" applyAlignment="1">
      <alignment horizontal="left" vertical="center" wrapText="1"/>
    </xf>
    <xf numFmtId="0" fontId="30" fillId="4" borderId="13" xfId="0" applyFont="1" applyFill="1" applyBorder="1" applyAlignment="1">
      <alignment horizontal="left" vertical="center" wrapText="1"/>
    </xf>
    <xf numFmtId="0" fontId="30" fillId="4" borderId="10" xfId="0" applyFont="1" applyFill="1" applyBorder="1" applyAlignment="1">
      <alignment horizontal="left" vertical="center" wrapText="1"/>
    </xf>
    <xf numFmtId="0" fontId="30" fillId="4" borderId="28" xfId="0" applyFont="1" applyFill="1" applyBorder="1" applyAlignment="1">
      <alignment horizontal="center" vertical="center" shrinkToFit="1"/>
    </xf>
    <xf numFmtId="0" fontId="30" fillId="4" borderId="29" xfId="0" applyFont="1" applyFill="1" applyBorder="1" applyAlignment="1">
      <alignment horizontal="center" vertical="center" shrinkToFit="1"/>
    </xf>
    <xf numFmtId="0" fontId="30" fillId="4" borderId="39" xfId="0" applyFont="1" applyFill="1" applyBorder="1" applyAlignment="1">
      <alignment horizontal="center" vertical="center" shrinkToFit="1"/>
    </xf>
    <xf numFmtId="0" fontId="20" fillId="0" borderId="40" xfId="0" applyFont="1" applyFill="1" applyBorder="1" applyAlignment="1">
      <alignment horizontal="center" vertical="center" wrapText="1"/>
    </xf>
    <xf numFmtId="0" fontId="20" fillId="0" borderId="29" xfId="0" applyFont="1" applyFill="1" applyBorder="1" applyAlignment="1">
      <alignment horizontal="center" vertical="center"/>
    </xf>
    <xf numFmtId="0" fontId="20" fillId="0" borderId="39" xfId="0" applyFont="1" applyFill="1" applyBorder="1" applyAlignment="1">
      <alignment horizontal="center" vertical="center"/>
    </xf>
    <xf numFmtId="0" fontId="30" fillId="4" borderId="40" xfId="0" applyFont="1" applyFill="1" applyBorder="1" applyAlignment="1">
      <alignment horizontal="left" vertical="center" shrinkToFit="1"/>
    </xf>
    <xf numFmtId="0" fontId="30" fillId="4" borderId="29" xfId="0" applyFont="1" applyFill="1" applyBorder="1" applyAlignment="1">
      <alignment horizontal="left" vertical="center" shrinkToFit="1"/>
    </xf>
    <xf numFmtId="0" fontId="30" fillId="4" borderId="39" xfId="0" applyFont="1" applyFill="1" applyBorder="1" applyAlignment="1">
      <alignment horizontal="left" vertical="center" shrinkToFit="1"/>
    </xf>
    <xf numFmtId="0" fontId="30" fillId="4" borderId="41" xfId="0" applyFont="1" applyFill="1" applyBorder="1" applyAlignment="1">
      <alignment horizontal="left" vertical="center" shrinkToFit="1"/>
    </xf>
    <xf numFmtId="0" fontId="33" fillId="4" borderId="37" xfId="0" quotePrefix="1" applyFont="1" applyFill="1" applyBorder="1" applyAlignment="1">
      <alignment horizontal="center" vertical="center"/>
    </xf>
    <xf numFmtId="0" fontId="33" fillId="4" borderId="35" xfId="0" applyFont="1" applyFill="1" applyBorder="1" applyAlignment="1">
      <alignment horizontal="center" vertical="center"/>
    </xf>
    <xf numFmtId="0" fontId="10" fillId="0" borderId="3" xfId="0" applyFont="1" applyBorder="1" applyAlignment="1">
      <alignment horizontal="center" vertical="center"/>
    </xf>
    <xf numFmtId="0" fontId="10" fillId="0" borderId="3" xfId="0" applyFont="1" applyFill="1" applyBorder="1" applyAlignment="1">
      <alignment horizontal="center" vertical="center"/>
    </xf>
    <xf numFmtId="0" fontId="33" fillId="4" borderId="44" xfId="0" applyFont="1" applyFill="1" applyBorder="1" applyAlignment="1">
      <alignment horizontal="center" vertical="center"/>
    </xf>
    <xf numFmtId="0" fontId="10" fillId="4" borderId="31" xfId="0" applyFont="1" applyFill="1" applyBorder="1" applyAlignment="1">
      <alignment wrapText="1"/>
    </xf>
    <xf numFmtId="0" fontId="10" fillId="4" borderId="31" xfId="0" applyFont="1" applyFill="1" applyBorder="1" applyAlignment="1"/>
    <xf numFmtId="0" fontId="10" fillId="4" borderId="2" xfId="0" applyFont="1" applyFill="1" applyBorder="1" applyAlignment="1"/>
    <xf numFmtId="0" fontId="10" fillId="4" borderId="68" xfId="0" applyFont="1" applyFill="1" applyBorder="1" applyAlignment="1"/>
    <xf numFmtId="0" fontId="10" fillId="4" borderId="32" xfId="0" applyFont="1" applyFill="1" applyBorder="1" applyAlignment="1"/>
    <xf numFmtId="0" fontId="6"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Alignment="1">
      <alignment horizontal="center" vertical="center" wrapText="1"/>
    </xf>
    <xf numFmtId="180" fontId="31" fillId="0" borderId="0" xfId="0" applyNumberFormat="1" applyFont="1" applyAlignment="1">
      <alignment horizontal="center"/>
    </xf>
    <xf numFmtId="0" fontId="10" fillId="0" borderId="18"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46"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43" xfId="0" applyFont="1" applyBorder="1" applyAlignment="1">
      <alignment horizontal="center" vertical="center" textRotation="255"/>
    </xf>
    <xf numFmtId="0" fontId="30" fillId="4" borderId="17" xfId="0" applyFont="1" applyFill="1" applyBorder="1" applyAlignment="1"/>
    <xf numFmtId="0" fontId="3" fillId="4" borderId="17" xfId="0" applyFont="1" applyFill="1" applyBorder="1" applyAlignment="1"/>
    <xf numFmtId="0" fontId="3" fillId="4" borderId="3" xfId="0" applyFont="1" applyFill="1" applyBorder="1" applyAlignment="1"/>
    <xf numFmtId="0" fontId="3" fillId="4" borderId="4" xfId="0" applyFont="1" applyFill="1" applyBorder="1" applyAlignment="1"/>
    <xf numFmtId="0" fontId="32" fillId="4" borderId="31" xfId="0" applyFont="1" applyFill="1" applyBorder="1" applyAlignment="1"/>
    <xf numFmtId="0" fontId="2" fillId="4" borderId="31" xfId="0" applyFont="1" applyFill="1" applyBorder="1" applyAlignment="1"/>
    <xf numFmtId="0" fontId="2" fillId="4" borderId="2" xfId="0" applyFont="1" applyFill="1" applyBorder="1" applyAlignment="1"/>
    <xf numFmtId="0" fontId="2" fillId="4" borderId="32" xfId="0" applyFont="1" applyFill="1" applyBorder="1" applyAlignment="1"/>
    <xf numFmtId="0" fontId="30" fillId="4" borderId="17" xfId="0" applyFont="1" applyFill="1" applyBorder="1" applyAlignment="1">
      <alignment vertical="center"/>
    </xf>
    <xf numFmtId="0" fontId="30" fillId="4" borderId="3" xfId="0" applyFont="1" applyFill="1" applyBorder="1" applyAlignment="1">
      <alignment vertical="center"/>
    </xf>
    <xf numFmtId="0" fontId="30" fillId="4" borderId="4" xfId="0" applyFont="1" applyFill="1" applyBorder="1" applyAlignment="1">
      <alignment vertical="center"/>
    </xf>
    <xf numFmtId="0" fontId="32" fillId="4" borderId="12" xfId="0" applyFont="1" applyFill="1" applyBorder="1" applyAlignment="1">
      <alignment vertical="center"/>
    </xf>
    <xf numFmtId="0" fontId="2" fillId="4" borderId="12" xfId="0" applyFont="1" applyFill="1" applyBorder="1" applyAlignment="1">
      <alignment vertical="center"/>
    </xf>
    <xf numFmtId="0" fontId="2" fillId="4" borderId="1" xfId="0" applyFont="1" applyFill="1" applyBorder="1" applyAlignment="1">
      <alignment vertical="center"/>
    </xf>
    <xf numFmtId="0" fontId="2" fillId="4" borderId="5" xfId="0" applyFont="1" applyFill="1" applyBorder="1" applyAlignment="1">
      <alignment vertical="center"/>
    </xf>
    <xf numFmtId="0" fontId="2" fillId="4" borderId="14" xfId="0" applyFont="1" applyFill="1" applyBorder="1" applyAlignment="1">
      <alignment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10" fillId="0" borderId="42" xfId="0" applyFont="1" applyBorder="1" applyAlignment="1">
      <alignment horizontal="center" vertical="center" wrapText="1"/>
    </xf>
    <xf numFmtId="0" fontId="10" fillId="0" borderId="34" xfId="0" applyFont="1" applyBorder="1" applyAlignment="1">
      <alignment horizontal="center" vertical="center"/>
    </xf>
    <xf numFmtId="0" fontId="10" fillId="0" borderId="37" xfId="0" applyFont="1" applyBorder="1" applyAlignment="1">
      <alignment horizontal="center" vertical="center"/>
    </xf>
    <xf numFmtId="0" fontId="10" fillId="0" borderId="35" xfId="0" applyFont="1" applyBorder="1" applyAlignment="1">
      <alignment horizontal="center" vertical="center"/>
    </xf>
    <xf numFmtId="0" fontId="10" fillId="0" borderId="17" xfId="0" applyFont="1" applyBorder="1" applyAlignment="1">
      <alignment horizontal="center" vertical="center"/>
    </xf>
    <xf numFmtId="0" fontId="33" fillId="4" borderId="15" xfId="0" applyFont="1" applyFill="1" applyBorder="1" applyAlignment="1">
      <alignment horizontal="center" vertical="center"/>
    </xf>
    <xf numFmtId="0" fontId="33" fillId="4" borderId="16" xfId="0" applyFont="1" applyFill="1" applyBorder="1" applyAlignment="1">
      <alignment horizontal="center" vertical="center"/>
    </xf>
    <xf numFmtId="0" fontId="33" fillId="4" borderId="36" xfId="0" applyFont="1" applyFill="1" applyBorder="1" applyAlignment="1">
      <alignment horizontal="left" vertical="center"/>
    </xf>
    <xf numFmtId="0" fontId="33" fillId="4" borderId="35" xfId="0" applyFont="1" applyFill="1" applyBorder="1" applyAlignment="1">
      <alignment horizontal="left" vertical="center"/>
    </xf>
    <xf numFmtId="0" fontId="33" fillId="4" borderId="17" xfId="0" applyFont="1" applyFill="1" applyBorder="1" applyAlignment="1">
      <alignment horizontal="left" vertical="center"/>
    </xf>
    <xf numFmtId="0" fontId="30" fillId="4" borderId="37" xfId="0" applyFont="1" applyFill="1" applyBorder="1" applyAlignment="1">
      <alignment horizontal="left" vertical="center"/>
    </xf>
    <xf numFmtId="0" fontId="30" fillId="4" borderId="35" xfId="0" applyFont="1" applyFill="1" applyBorder="1" applyAlignment="1">
      <alignment horizontal="left" vertical="center"/>
    </xf>
    <xf numFmtId="0" fontId="30" fillId="4" borderId="44" xfId="0" applyFont="1" applyFill="1" applyBorder="1" applyAlignment="1">
      <alignment horizontal="left" vertical="center"/>
    </xf>
    <xf numFmtId="0" fontId="38" fillId="4" borderId="36" xfId="0" applyFont="1" applyFill="1" applyBorder="1" applyAlignment="1">
      <alignment vertical="center" wrapText="1"/>
    </xf>
    <xf numFmtId="0" fontId="38" fillId="4" borderId="35" xfId="0" applyFont="1" applyFill="1" applyBorder="1" applyAlignment="1">
      <alignment vertical="center" wrapText="1"/>
    </xf>
    <xf numFmtId="0" fontId="38" fillId="4" borderId="44" xfId="0" applyFont="1" applyFill="1" applyBorder="1" applyAlignment="1">
      <alignment vertical="center" wrapText="1"/>
    </xf>
    <xf numFmtId="0" fontId="10" fillId="4" borderId="36" xfId="0" applyFont="1" applyFill="1" applyBorder="1" applyAlignment="1">
      <alignment horizontal="center" vertical="center" wrapText="1"/>
    </xf>
    <xf numFmtId="0" fontId="10" fillId="4" borderId="44" xfId="0" applyFont="1" applyFill="1" applyBorder="1" applyAlignment="1">
      <alignment horizontal="center" vertical="center" wrapText="1"/>
    </xf>
    <xf numFmtId="176" fontId="10" fillId="4" borderId="36" xfId="0" applyNumberFormat="1" applyFont="1" applyFill="1" applyBorder="1" applyAlignment="1">
      <alignment horizontal="left" vertical="center" shrinkToFit="1"/>
    </xf>
    <xf numFmtId="176" fontId="10" fillId="4" borderId="35" xfId="0" applyNumberFormat="1" applyFont="1" applyFill="1" applyBorder="1" applyAlignment="1">
      <alignment horizontal="left" vertical="center" shrinkToFit="1"/>
    </xf>
    <xf numFmtId="176" fontId="10" fillId="4" borderId="44" xfId="0" applyNumberFormat="1" applyFont="1" applyFill="1" applyBorder="1" applyAlignment="1">
      <alignment horizontal="left" vertical="center" shrinkToFit="1"/>
    </xf>
    <xf numFmtId="0" fontId="10" fillId="4" borderId="69"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30" fillId="4" borderId="28" xfId="0" applyFont="1" applyFill="1" applyBorder="1" applyAlignment="1">
      <alignment horizontal="center" vertical="center"/>
    </xf>
    <xf numFmtId="0" fontId="30" fillId="4" borderId="41" xfId="0" applyFont="1" applyFill="1" applyBorder="1" applyAlignment="1">
      <alignment horizontal="center" vertical="center"/>
    </xf>
    <xf numFmtId="0" fontId="30" fillId="4" borderId="29" xfId="0" applyFont="1" applyFill="1" applyBorder="1" applyAlignment="1">
      <alignment horizontal="center" vertical="center"/>
    </xf>
    <xf numFmtId="38" fontId="12" fillId="2" borderId="28" xfId="1" applyFont="1" applyFill="1" applyBorder="1" applyAlignment="1">
      <alignment horizontal="right"/>
    </xf>
    <xf numFmtId="38" fontId="12" fillId="2" borderId="29" xfId="1" applyFont="1" applyFill="1" applyBorder="1" applyAlignment="1">
      <alignment horizontal="right"/>
    </xf>
    <xf numFmtId="38" fontId="12" fillId="2" borderId="39" xfId="1" applyFont="1" applyFill="1" applyBorder="1" applyAlignment="1">
      <alignment horizontal="right"/>
    </xf>
    <xf numFmtId="0" fontId="30" fillId="4" borderId="28" xfId="0" applyFont="1" applyFill="1" applyBorder="1" applyAlignment="1">
      <alignment horizontal="left" vertical="center" shrinkToFit="1"/>
    </xf>
    <xf numFmtId="38" fontId="10" fillId="2" borderId="36" xfId="1" applyFont="1" applyFill="1" applyBorder="1" applyAlignment="1">
      <alignment vertical="center"/>
    </xf>
    <xf numFmtId="38" fontId="10" fillId="2" borderId="35" xfId="1" applyFont="1" applyFill="1" applyBorder="1" applyAlignment="1">
      <alignment vertical="center"/>
    </xf>
    <xf numFmtId="38" fontId="10" fillId="2" borderId="44" xfId="1" applyFont="1" applyFill="1" applyBorder="1" applyAlignment="1">
      <alignment vertical="center"/>
    </xf>
    <xf numFmtId="0" fontId="10" fillId="4" borderId="3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36" xfId="0" applyFont="1" applyFill="1" applyBorder="1" applyAlignment="1">
      <alignment horizontal="left" vertical="center" shrinkToFit="1"/>
    </xf>
    <xf numFmtId="0" fontId="10" fillId="4" borderId="35" xfId="0" applyFont="1" applyFill="1" applyBorder="1" applyAlignment="1">
      <alignment horizontal="left" vertical="center" shrinkToFit="1"/>
    </xf>
    <xf numFmtId="0" fontId="10" fillId="4" borderId="44" xfId="0" applyFont="1" applyFill="1" applyBorder="1" applyAlignment="1">
      <alignment horizontal="left" vertical="center" shrinkToFit="1"/>
    </xf>
    <xf numFmtId="0" fontId="0" fillId="2" borderId="4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34" xfId="0"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220980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449580</xdr:colOff>
          <xdr:row>127</xdr:row>
          <xdr:rowOff>236220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449580</xdr:colOff>
          <xdr:row>129</xdr:row>
          <xdr:rowOff>7620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45720</xdr:colOff>
          <xdr:row>28</xdr:row>
          <xdr:rowOff>327660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45720</xdr:colOff>
          <xdr:row>29</xdr:row>
          <xdr:rowOff>403860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68580</xdr:colOff>
          <xdr:row>30</xdr:row>
          <xdr:rowOff>556260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952501</xdr:colOff>
      <xdr:row>2</xdr:row>
      <xdr:rowOff>95249</xdr:rowOff>
    </xdr:from>
    <xdr:to>
      <xdr:col>18</xdr:col>
      <xdr:colOff>367394</xdr:colOff>
      <xdr:row>2</xdr:row>
      <xdr:rowOff>394606</xdr:rowOff>
    </xdr:to>
    <xdr:sp macro="" textlink="">
      <xdr:nvSpPr>
        <xdr:cNvPr id="18" name="吹き出し: 線 17">
          <a:extLst>
            <a:ext uri="{FF2B5EF4-FFF2-40B4-BE49-F238E27FC236}">
              <a16:creationId xmlns:a16="http://schemas.microsoft.com/office/drawing/2014/main" id="{00000000-0008-0000-0000-000012000000}"/>
            </a:ext>
          </a:extLst>
        </xdr:cNvPr>
        <xdr:cNvSpPr/>
      </xdr:nvSpPr>
      <xdr:spPr>
        <a:xfrm>
          <a:off x="10477501" y="742949"/>
          <a:ext cx="885553"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13</xdr:col>
      <xdr:colOff>701041</xdr:colOff>
      <xdr:row>4</xdr:row>
      <xdr:rowOff>68035</xdr:rowOff>
    </xdr:from>
    <xdr:to>
      <xdr:col>18</xdr:col>
      <xdr:colOff>762001</xdr:colOff>
      <xdr:row>5</xdr:row>
      <xdr:rowOff>149679</xdr:rowOff>
    </xdr:to>
    <xdr:sp macro="" textlink="">
      <xdr:nvSpPr>
        <xdr:cNvPr id="19" name="吹き出し: 線 18">
          <a:extLst>
            <a:ext uri="{FF2B5EF4-FFF2-40B4-BE49-F238E27FC236}">
              <a16:creationId xmlns:a16="http://schemas.microsoft.com/office/drawing/2014/main" id="{00000000-0008-0000-0000-000013000000}"/>
            </a:ext>
          </a:extLst>
        </xdr:cNvPr>
        <xdr:cNvSpPr/>
      </xdr:nvSpPr>
      <xdr:spPr>
        <a:xfrm>
          <a:off x="8031481" y="1515835"/>
          <a:ext cx="3726180" cy="29500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530679</xdr:colOff>
      <xdr:row>2</xdr:row>
      <xdr:rowOff>553811</xdr:rowOff>
    </xdr:from>
    <xdr:to>
      <xdr:col>13</xdr:col>
      <xdr:colOff>27215</xdr:colOff>
      <xdr:row>5</xdr:row>
      <xdr:rowOff>35378</xdr:rowOff>
    </xdr:to>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a:xfrm>
          <a:off x="4637859" y="1201511"/>
          <a:ext cx="2719796" cy="49502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記入例（医科）</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000-000016000000}"/>
            </a:ext>
          </a:extLst>
        </xdr:cNvPr>
        <xdr:cNvSpPr/>
      </xdr:nvSpPr>
      <xdr:spPr>
        <a:xfrm>
          <a:off x="4931230" y="3050722"/>
          <a:ext cx="1650273"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000-000017000000}"/>
            </a:ext>
          </a:extLst>
        </xdr:cNvPr>
        <xdr:cNvSpPr/>
      </xdr:nvSpPr>
      <xdr:spPr>
        <a:xfrm>
          <a:off x="4863194" y="6549934"/>
          <a:ext cx="1650273"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642259</xdr:colOff>
      <xdr:row>16</xdr:row>
      <xdr:rowOff>70758</xdr:rowOff>
    </xdr:from>
    <xdr:to>
      <xdr:col>7</xdr:col>
      <xdr:colOff>136073</xdr:colOff>
      <xdr:row>16</xdr:row>
      <xdr:rowOff>367393</xdr:rowOff>
    </xdr:to>
    <xdr:sp macro="" textlink="">
      <xdr:nvSpPr>
        <xdr:cNvPr id="24" name="吹き出し: 線 23">
          <a:extLst>
            <a:ext uri="{FF2B5EF4-FFF2-40B4-BE49-F238E27FC236}">
              <a16:creationId xmlns:a16="http://schemas.microsoft.com/office/drawing/2014/main" id="{00000000-0008-0000-0000-000018000000}"/>
            </a:ext>
          </a:extLst>
        </xdr:cNvPr>
        <xdr:cNvSpPr/>
      </xdr:nvSpPr>
      <xdr:spPr>
        <a:xfrm>
          <a:off x="4071259" y="5244738"/>
          <a:ext cx="751114" cy="296635"/>
        </a:xfrm>
        <a:prstGeom prst="borderCallout1">
          <a:avLst>
            <a:gd name="adj1" fmla="val 210317"/>
            <a:gd name="adj2" fmla="val -31516"/>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5" name="吹き出し: 線 24">
          <a:extLst>
            <a:ext uri="{FF2B5EF4-FFF2-40B4-BE49-F238E27FC236}">
              <a16:creationId xmlns:a16="http://schemas.microsoft.com/office/drawing/2014/main" id="{00000000-0008-0000-0000-000019000000}"/>
            </a:ext>
          </a:extLst>
        </xdr:cNvPr>
        <xdr:cNvSpPr/>
      </xdr:nvSpPr>
      <xdr:spPr>
        <a:xfrm>
          <a:off x="4095750" y="7346224"/>
          <a:ext cx="164265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6" name="吹き出し: 線 25">
          <a:extLst>
            <a:ext uri="{FF2B5EF4-FFF2-40B4-BE49-F238E27FC236}">
              <a16:creationId xmlns:a16="http://schemas.microsoft.com/office/drawing/2014/main" id="{00000000-0008-0000-0000-00001A000000}"/>
            </a:ext>
          </a:extLst>
        </xdr:cNvPr>
        <xdr:cNvSpPr/>
      </xdr:nvSpPr>
      <xdr:spPr>
        <a:xfrm>
          <a:off x="5036277" y="2165168"/>
          <a:ext cx="762544"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40821</xdr:colOff>
      <xdr:row>24</xdr:row>
      <xdr:rowOff>544286</xdr:rowOff>
    </xdr:to>
    <xdr:sp macro="" textlink="">
      <xdr:nvSpPr>
        <xdr:cNvPr id="27" name="吹き出し: 線 26">
          <a:extLst>
            <a:ext uri="{FF2B5EF4-FFF2-40B4-BE49-F238E27FC236}">
              <a16:creationId xmlns:a16="http://schemas.microsoft.com/office/drawing/2014/main" id="{00000000-0008-0000-0000-00001B000000}"/>
            </a:ext>
          </a:extLst>
        </xdr:cNvPr>
        <xdr:cNvSpPr/>
      </xdr:nvSpPr>
      <xdr:spPr>
        <a:xfrm>
          <a:off x="7915547" y="9952809"/>
          <a:ext cx="3120934"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13</xdr:col>
      <xdr:colOff>68036</xdr:colOff>
      <xdr:row>45</xdr:row>
      <xdr:rowOff>136072</xdr:rowOff>
    </xdr:from>
    <xdr:to>
      <xdr:col>16</xdr:col>
      <xdr:colOff>775608</xdr:colOff>
      <xdr:row>48</xdr:row>
      <xdr:rowOff>163286</xdr:rowOff>
    </xdr:to>
    <xdr:sp macro="" textlink="">
      <xdr:nvSpPr>
        <xdr:cNvPr id="29" name="吹き出し: 線 28">
          <a:extLst>
            <a:ext uri="{FF2B5EF4-FFF2-40B4-BE49-F238E27FC236}">
              <a16:creationId xmlns:a16="http://schemas.microsoft.com/office/drawing/2014/main" id="{00000000-0008-0000-0000-00001D000000}"/>
            </a:ext>
          </a:extLst>
        </xdr:cNvPr>
        <xdr:cNvSpPr/>
      </xdr:nvSpPr>
      <xdr:spPr>
        <a:xfrm>
          <a:off x="7398476" y="18782212"/>
          <a:ext cx="2902132" cy="827314"/>
        </a:xfrm>
        <a:prstGeom prst="borderCallout1">
          <a:avLst>
            <a:gd name="adj1" fmla="val -172195"/>
            <a:gd name="adj2" fmla="val -2765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歯科診療を行っていない場合は記入不要</a:t>
          </a:r>
          <a:endParaRPr kumimoji="1" lang="en-US" altLang="ja-JP" sz="1100" b="1">
            <a:solidFill>
              <a:sysClr val="windowText" lastClr="000000"/>
            </a:solidFill>
          </a:endParaRPr>
        </a:p>
        <a:p>
          <a:pPr algn="l"/>
          <a:r>
            <a:rPr kumimoji="1" lang="ja-JP" altLang="en-US" sz="1100" b="1">
              <a:solidFill>
                <a:sysClr val="windowText" lastClr="000000"/>
              </a:solidFill>
            </a:rPr>
            <a:t>歯科診療を行い、該当がある場合は、プルダウンから選択</a:t>
          </a:r>
        </a:p>
      </xdr:txBody>
    </xdr:sp>
    <xdr:clientData/>
  </xdr:twoCellAnchor>
  <xdr:twoCellAnchor>
    <xdr:from>
      <xdr:col>17</xdr:col>
      <xdr:colOff>0</xdr:colOff>
      <xdr:row>44</xdr:row>
      <xdr:rowOff>0</xdr:rowOff>
    </xdr:from>
    <xdr:to>
      <xdr:col>18</xdr:col>
      <xdr:colOff>299357</xdr:colOff>
      <xdr:row>45</xdr:row>
      <xdr:rowOff>81642</xdr:rowOff>
    </xdr:to>
    <xdr:sp macro="" textlink="">
      <xdr:nvSpPr>
        <xdr:cNvPr id="30" name="吹き出し: 線 29">
          <a:extLst>
            <a:ext uri="{FF2B5EF4-FFF2-40B4-BE49-F238E27FC236}">
              <a16:creationId xmlns:a16="http://schemas.microsoft.com/office/drawing/2014/main" id="{00000000-0008-0000-0000-00001E000000}"/>
            </a:ext>
          </a:extLst>
        </xdr:cNvPr>
        <xdr:cNvSpPr/>
      </xdr:nvSpPr>
      <xdr:spPr>
        <a:xfrm>
          <a:off x="10530840" y="18379440"/>
          <a:ext cx="764177" cy="348342"/>
        </a:xfrm>
        <a:prstGeom prst="borderCallout1">
          <a:avLst>
            <a:gd name="adj1" fmla="val -301517"/>
            <a:gd name="adj2" fmla="val -6091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0</xdr:colOff>
      <xdr:row>45</xdr:row>
      <xdr:rowOff>0</xdr:rowOff>
    </xdr:from>
    <xdr:to>
      <xdr:col>7</xdr:col>
      <xdr:colOff>176893</xdr:colOff>
      <xdr:row>46</xdr:row>
      <xdr:rowOff>81643</xdr:rowOff>
    </xdr:to>
    <xdr:sp macro="" textlink="">
      <xdr:nvSpPr>
        <xdr:cNvPr id="31" name="吹き出し: 線 30">
          <a:extLst>
            <a:ext uri="{FF2B5EF4-FFF2-40B4-BE49-F238E27FC236}">
              <a16:creationId xmlns:a16="http://schemas.microsoft.com/office/drawing/2014/main" id="{00000000-0008-0000-0000-00001F000000}"/>
            </a:ext>
          </a:extLst>
        </xdr:cNvPr>
        <xdr:cNvSpPr/>
      </xdr:nvSpPr>
      <xdr:spPr>
        <a:xfrm>
          <a:off x="4107180" y="18646140"/>
          <a:ext cx="756013" cy="348343"/>
        </a:xfrm>
        <a:prstGeom prst="borderCallout1">
          <a:avLst>
            <a:gd name="adj1" fmla="val 94637"/>
            <a:gd name="adj2" fmla="val -25377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9</xdr:col>
      <xdr:colOff>0</xdr:colOff>
      <xdr:row>48</xdr:row>
      <xdr:rowOff>0</xdr:rowOff>
    </xdr:from>
    <xdr:to>
      <xdr:col>10</xdr:col>
      <xdr:colOff>394607</xdr:colOff>
      <xdr:row>49</xdr:row>
      <xdr:rowOff>81642</xdr:rowOff>
    </xdr:to>
    <xdr:sp macro="" textlink="">
      <xdr:nvSpPr>
        <xdr:cNvPr id="32" name="吹き出し: 線 31">
          <a:extLst>
            <a:ext uri="{FF2B5EF4-FFF2-40B4-BE49-F238E27FC236}">
              <a16:creationId xmlns:a16="http://schemas.microsoft.com/office/drawing/2014/main" id="{00000000-0008-0000-0000-000020000000}"/>
            </a:ext>
          </a:extLst>
        </xdr:cNvPr>
        <xdr:cNvSpPr/>
      </xdr:nvSpPr>
      <xdr:spPr>
        <a:xfrm>
          <a:off x="5425440" y="19446240"/>
          <a:ext cx="767987" cy="348342"/>
        </a:xfrm>
        <a:prstGeom prst="borderCallout1">
          <a:avLst>
            <a:gd name="adj1" fmla="val 117714"/>
            <a:gd name="adj2" fmla="val -3752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435427</xdr:colOff>
      <xdr:row>43</xdr:row>
      <xdr:rowOff>27214</xdr:rowOff>
    </xdr:from>
    <xdr:to>
      <xdr:col>11</xdr:col>
      <xdr:colOff>285750</xdr:colOff>
      <xdr:row>45</xdr:row>
      <xdr:rowOff>244928</xdr:rowOff>
    </xdr:to>
    <xdr:sp macro="" textlink="">
      <xdr:nvSpPr>
        <xdr:cNvPr id="33" name="吹き出し: 線 32">
          <a:extLst>
            <a:ext uri="{FF2B5EF4-FFF2-40B4-BE49-F238E27FC236}">
              <a16:creationId xmlns:a16="http://schemas.microsoft.com/office/drawing/2014/main" id="{00000000-0008-0000-0000-000021000000}"/>
            </a:ext>
          </a:extLst>
        </xdr:cNvPr>
        <xdr:cNvSpPr/>
      </xdr:nvSpPr>
      <xdr:spPr>
        <a:xfrm>
          <a:off x="5403667" y="18292354"/>
          <a:ext cx="1191443" cy="598714"/>
        </a:xfrm>
        <a:prstGeom prst="borderCallout1">
          <a:avLst>
            <a:gd name="adj1" fmla="val -155363"/>
            <a:gd name="adj2" fmla="val -13706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稼働病床数を記入ください</a:t>
          </a:r>
        </a:p>
      </xdr:txBody>
    </xdr:sp>
    <xdr:clientData/>
  </xdr:twoCellAnchor>
  <xdr:twoCellAnchor>
    <xdr:from>
      <xdr:col>13</xdr:col>
      <xdr:colOff>0</xdr:colOff>
      <xdr:row>65</xdr:row>
      <xdr:rowOff>0</xdr:rowOff>
    </xdr:from>
    <xdr:to>
      <xdr:col>17</xdr:col>
      <xdr:colOff>114460</xdr:colOff>
      <xdr:row>66</xdr:row>
      <xdr:rowOff>54428</xdr:rowOff>
    </xdr:to>
    <xdr:sp macro="" textlink="">
      <xdr:nvSpPr>
        <xdr:cNvPr id="34" name="吹き出し: 線 33">
          <a:extLst>
            <a:ext uri="{FF2B5EF4-FFF2-40B4-BE49-F238E27FC236}">
              <a16:creationId xmlns:a16="http://schemas.microsoft.com/office/drawing/2014/main" id="{00000000-0008-0000-0000-000022000000}"/>
            </a:ext>
          </a:extLst>
        </xdr:cNvPr>
        <xdr:cNvSpPr/>
      </xdr:nvSpPr>
      <xdr:spPr>
        <a:xfrm>
          <a:off x="7330440" y="23911560"/>
          <a:ext cx="3314860" cy="298268"/>
        </a:xfrm>
        <a:prstGeom prst="borderCallout1">
          <a:avLst>
            <a:gd name="adj1" fmla="val 216983"/>
            <a:gd name="adj2" fmla="val -99546"/>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8</xdr:col>
      <xdr:colOff>0</xdr:colOff>
      <xdr:row>123</xdr:row>
      <xdr:rowOff>0</xdr:rowOff>
    </xdr:from>
    <xdr:to>
      <xdr:col>14</xdr:col>
      <xdr:colOff>223317</xdr:colOff>
      <xdr:row>124</xdr:row>
      <xdr:rowOff>68035</xdr:rowOff>
    </xdr:to>
    <xdr:sp macro="" textlink="">
      <xdr:nvSpPr>
        <xdr:cNvPr id="35" name="吹き出し: 線 34">
          <a:extLst>
            <a:ext uri="{FF2B5EF4-FFF2-40B4-BE49-F238E27FC236}">
              <a16:creationId xmlns:a16="http://schemas.microsoft.com/office/drawing/2014/main" id="{00000000-0008-0000-0000-000023000000}"/>
            </a:ext>
          </a:extLst>
        </xdr:cNvPr>
        <xdr:cNvSpPr/>
      </xdr:nvSpPr>
      <xdr:spPr>
        <a:xfrm>
          <a:off x="4968240" y="40584120"/>
          <a:ext cx="3301797" cy="296635"/>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6</xdr:col>
      <xdr:colOff>258536</xdr:colOff>
      <xdr:row>74</xdr:row>
      <xdr:rowOff>136072</xdr:rowOff>
    </xdr:from>
    <xdr:to>
      <xdr:col>8</xdr:col>
      <xdr:colOff>149679</xdr:colOff>
      <xdr:row>75</xdr:row>
      <xdr:rowOff>214993</xdr:rowOff>
    </xdr:to>
    <xdr:sp macro="" textlink="">
      <xdr:nvSpPr>
        <xdr:cNvPr id="36" name="吹き出し: 線 35">
          <a:extLst>
            <a:ext uri="{FF2B5EF4-FFF2-40B4-BE49-F238E27FC236}">
              <a16:creationId xmlns:a16="http://schemas.microsoft.com/office/drawing/2014/main" id="{00000000-0008-0000-0000-000024000000}"/>
            </a:ext>
          </a:extLst>
        </xdr:cNvPr>
        <xdr:cNvSpPr/>
      </xdr:nvSpPr>
      <xdr:spPr>
        <a:xfrm>
          <a:off x="4365716" y="26204092"/>
          <a:ext cx="752203" cy="360861"/>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462642</xdr:colOff>
      <xdr:row>85</xdr:row>
      <xdr:rowOff>0</xdr:rowOff>
    </xdr:from>
    <xdr:to>
      <xdr:col>11</xdr:col>
      <xdr:colOff>340177</xdr:colOff>
      <xdr:row>86</xdr:row>
      <xdr:rowOff>51707</xdr:rowOff>
    </xdr:to>
    <xdr:sp macro="" textlink="">
      <xdr:nvSpPr>
        <xdr:cNvPr id="37" name="吹き出し: 線 36">
          <a:extLst>
            <a:ext uri="{FF2B5EF4-FFF2-40B4-BE49-F238E27FC236}">
              <a16:creationId xmlns:a16="http://schemas.microsoft.com/office/drawing/2014/main" id="{00000000-0008-0000-0000-000025000000}"/>
            </a:ext>
          </a:extLst>
        </xdr:cNvPr>
        <xdr:cNvSpPr/>
      </xdr:nvSpPr>
      <xdr:spPr>
        <a:xfrm>
          <a:off x="5423262" y="28834080"/>
          <a:ext cx="1226275" cy="333647"/>
        </a:xfrm>
        <a:prstGeom prst="borderCallout1">
          <a:avLst>
            <a:gd name="adj1" fmla="val 105103"/>
            <a:gd name="adj2" fmla="val -26963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14</xdr:col>
      <xdr:colOff>0</xdr:colOff>
      <xdr:row>109</xdr:row>
      <xdr:rowOff>0</xdr:rowOff>
    </xdr:from>
    <xdr:to>
      <xdr:col>14</xdr:col>
      <xdr:colOff>762000</xdr:colOff>
      <xdr:row>109</xdr:row>
      <xdr:rowOff>351064</xdr:rowOff>
    </xdr:to>
    <xdr:sp macro="" textlink="">
      <xdr:nvSpPr>
        <xdr:cNvPr id="38" name="吹き出し: 線 37">
          <a:extLst>
            <a:ext uri="{FF2B5EF4-FFF2-40B4-BE49-F238E27FC236}">
              <a16:creationId xmlns:a16="http://schemas.microsoft.com/office/drawing/2014/main" id="{00000000-0008-0000-0000-000026000000}"/>
            </a:ext>
          </a:extLst>
        </xdr:cNvPr>
        <xdr:cNvSpPr/>
      </xdr:nvSpPr>
      <xdr:spPr>
        <a:xfrm>
          <a:off x="8046720" y="36766500"/>
          <a:ext cx="762000" cy="351064"/>
        </a:xfrm>
        <a:prstGeom prst="borderCallout1">
          <a:avLst>
            <a:gd name="adj1" fmla="val 240762"/>
            <a:gd name="adj2" fmla="val -301775"/>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2</xdr:col>
      <xdr:colOff>1102179</xdr:colOff>
      <xdr:row>94</xdr:row>
      <xdr:rowOff>176892</xdr:rowOff>
    </xdr:from>
    <xdr:to>
      <xdr:col>5</xdr:col>
      <xdr:colOff>145036</xdr:colOff>
      <xdr:row>98</xdr:row>
      <xdr:rowOff>81643</xdr:rowOff>
    </xdr:to>
    <xdr:sp macro="" textlink="">
      <xdr:nvSpPr>
        <xdr:cNvPr id="39" name="吹き出し: 線 38">
          <a:extLst>
            <a:ext uri="{FF2B5EF4-FFF2-40B4-BE49-F238E27FC236}">
              <a16:creationId xmlns:a16="http://schemas.microsoft.com/office/drawing/2014/main" id="{00000000-0008-0000-0000-000027000000}"/>
            </a:ext>
          </a:extLst>
        </xdr:cNvPr>
        <xdr:cNvSpPr/>
      </xdr:nvSpPr>
      <xdr:spPr>
        <a:xfrm>
          <a:off x="1666059" y="32097072"/>
          <a:ext cx="1907977" cy="941071"/>
        </a:xfrm>
        <a:prstGeom prst="borderCallout1">
          <a:avLst>
            <a:gd name="adj1" fmla="val -19840"/>
            <a:gd name="adj2" fmla="val -186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訪問サービスに利用する車両の登録ナンバーを</a:t>
          </a:r>
          <a:endParaRPr kumimoji="1" lang="en-US" altLang="ja-JP" sz="1100" b="1">
            <a:solidFill>
              <a:sysClr val="windowText" lastClr="000000"/>
            </a:solidFill>
          </a:endParaRPr>
        </a:p>
        <a:p>
          <a:pPr algn="l"/>
          <a:r>
            <a:rPr kumimoji="1" lang="ja-JP" altLang="en-US" sz="1100" b="1">
              <a:solidFill>
                <a:sysClr val="windowText" lastClr="000000"/>
              </a:solidFill>
            </a:rPr>
            <a:t>数字は半角でナンバー記入</a:t>
          </a:r>
        </a:p>
      </xdr:txBody>
    </xdr:sp>
    <xdr:clientData/>
  </xdr:twoCellAnchor>
  <xdr:twoCellAnchor>
    <xdr:from>
      <xdr:col>6</xdr:col>
      <xdr:colOff>217714</xdr:colOff>
      <xdr:row>95</xdr:row>
      <xdr:rowOff>27214</xdr:rowOff>
    </xdr:from>
    <xdr:to>
      <xdr:col>9</xdr:col>
      <xdr:colOff>272142</xdr:colOff>
      <xdr:row>96</xdr:row>
      <xdr:rowOff>119743</xdr:rowOff>
    </xdr:to>
    <xdr:sp macro="" textlink="">
      <xdr:nvSpPr>
        <xdr:cNvPr id="40" name="吹き出し: 線 39">
          <a:extLst>
            <a:ext uri="{FF2B5EF4-FFF2-40B4-BE49-F238E27FC236}">
              <a16:creationId xmlns:a16="http://schemas.microsoft.com/office/drawing/2014/main" id="{00000000-0008-0000-0000-000028000000}"/>
            </a:ext>
          </a:extLst>
        </xdr:cNvPr>
        <xdr:cNvSpPr/>
      </xdr:nvSpPr>
      <xdr:spPr>
        <a:xfrm>
          <a:off x="4324894" y="32206474"/>
          <a:ext cx="1372688" cy="351609"/>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10</xdr:col>
      <xdr:colOff>95250</xdr:colOff>
      <xdr:row>94</xdr:row>
      <xdr:rowOff>122464</xdr:rowOff>
    </xdr:from>
    <xdr:to>
      <xdr:col>12</xdr:col>
      <xdr:colOff>449035</xdr:colOff>
      <xdr:row>95</xdr:row>
      <xdr:rowOff>214992</xdr:rowOff>
    </xdr:to>
    <xdr:sp macro="" textlink="">
      <xdr:nvSpPr>
        <xdr:cNvPr id="41" name="吹き出し: 線 40">
          <a:extLst>
            <a:ext uri="{FF2B5EF4-FFF2-40B4-BE49-F238E27FC236}">
              <a16:creationId xmlns:a16="http://schemas.microsoft.com/office/drawing/2014/main" id="{00000000-0008-0000-0000-000029000000}"/>
            </a:ext>
          </a:extLst>
        </xdr:cNvPr>
        <xdr:cNvSpPr/>
      </xdr:nvSpPr>
      <xdr:spPr>
        <a:xfrm>
          <a:off x="5894070" y="32042644"/>
          <a:ext cx="1374865" cy="351608"/>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16</xdr:col>
      <xdr:colOff>680356</xdr:colOff>
      <xdr:row>17</xdr:row>
      <xdr:rowOff>108857</xdr:rowOff>
    </xdr:from>
    <xdr:to>
      <xdr:col>17</xdr:col>
      <xdr:colOff>435428</xdr:colOff>
      <xdr:row>17</xdr:row>
      <xdr:rowOff>462642</xdr:rowOff>
    </xdr:to>
    <xdr:sp macro="" textlink="">
      <xdr:nvSpPr>
        <xdr:cNvPr id="42" name="吹き出し: 線 41">
          <a:extLst>
            <a:ext uri="{FF2B5EF4-FFF2-40B4-BE49-F238E27FC236}">
              <a16:creationId xmlns:a16="http://schemas.microsoft.com/office/drawing/2014/main" id="{00000000-0008-0000-0000-00002A000000}"/>
            </a:ext>
          </a:extLst>
        </xdr:cNvPr>
        <xdr:cNvSpPr/>
      </xdr:nvSpPr>
      <xdr:spPr>
        <a:xfrm>
          <a:off x="10205356" y="5701937"/>
          <a:ext cx="760912"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272143</xdr:colOff>
      <xdr:row>17</xdr:row>
      <xdr:rowOff>108858</xdr:rowOff>
    </xdr:from>
    <xdr:to>
      <xdr:col>13</xdr:col>
      <xdr:colOff>1</xdr:colOff>
      <xdr:row>17</xdr:row>
      <xdr:rowOff>462643</xdr:rowOff>
    </xdr:to>
    <xdr:sp macro="" textlink="">
      <xdr:nvSpPr>
        <xdr:cNvPr id="43" name="吹き出し: 線 42">
          <a:extLst>
            <a:ext uri="{FF2B5EF4-FFF2-40B4-BE49-F238E27FC236}">
              <a16:creationId xmlns:a16="http://schemas.microsoft.com/office/drawing/2014/main" id="{00000000-0008-0000-0000-00002B000000}"/>
            </a:ext>
          </a:extLst>
        </xdr:cNvPr>
        <xdr:cNvSpPr/>
      </xdr:nvSpPr>
      <xdr:spPr>
        <a:xfrm>
          <a:off x="6581503" y="5701938"/>
          <a:ext cx="748938"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15</xdr:col>
      <xdr:colOff>40821</xdr:colOff>
      <xdr:row>19</xdr:row>
      <xdr:rowOff>108857</xdr:rowOff>
    </xdr:from>
    <xdr:to>
      <xdr:col>18</xdr:col>
      <xdr:colOff>13606</xdr:colOff>
      <xdr:row>19</xdr:row>
      <xdr:rowOff>405492</xdr:rowOff>
    </xdr:to>
    <xdr:sp macro="" textlink="">
      <xdr:nvSpPr>
        <xdr:cNvPr id="44" name="吹き出し: 線 43">
          <a:extLst>
            <a:ext uri="{FF2B5EF4-FFF2-40B4-BE49-F238E27FC236}">
              <a16:creationId xmlns:a16="http://schemas.microsoft.com/office/drawing/2014/main" id="{00000000-0008-0000-0000-00002C000000}"/>
            </a:ext>
          </a:extLst>
        </xdr:cNvPr>
        <xdr:cNvSpPr/>
      </xdr:nvSpPr>
      <xdr:spPr>
        <a:xfrm>
          <a:off x="9040041" y="6631577"/>
          <a:ext cx="1969225" cy="296635"/>
        </a:xfrm>
        <a:prstGeom prst="borderCallout1">
          <a:avLst>
            <a:gd name="adj1" fmla="val -113268"/>
            <a:gd name="adj2" fmla="val 112634"/>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5</xdr:col>
      <xdr:colOff>176893</xdr:colOff>
      <xdr:row>58</xdr:row>
      <xdr:rowOff>27214</xdr:rowOff>
    </xdr:from>
    <xdr:to>
      <xdr:col>6</xdr:col>
      <xdr:colOff>258536</xdr:colOff>
      <xdr:row>59</xdr:row>
      <xdr:rowOff>108856</xdr:rowOff>
    </xdr:to>
    <xdr:sp macro="" textlink="">
      <xdr:nvSpPr>
        <xdr:cNvPr id="45" name="吹き出し: 線 44">
          <a:extLst>
            <a:ext uri="{FF2B5EF4-FFF2-40B4-BE49-F238E27FC236}">
              <a16:creationId xmlns:a16="http://schemas.microsoft.com/office/drawing/2014/main" id="{00000000-0008-0000-0000-00002D000000}"/>
            </a:ext>
          </a:extLst>
        </xdr:cNvPr>
        <xdr:cNvSpPr/>
      </xdr:nvSpPr>
      <xdr:spPr>
        <a:xfrm>
          <a:off x="3605893" y="22079494"/>
          <a:ext cx="759823" cy="348342"/>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340179</xdr:colOff>
      <xdr:row>52</xdr:row>
      <xdr:rowOff>163286</xdr:rowOff>
    </xdr:from>
    <xdr:to>
      <xdr:col>5</xdr:col>
      <xdr:colOff>149679</xdr:colOff>
      <xdr:row>53</xdr:row>
      <xdr:rowOff>244928</xdr:rowOff>
    </xdr:to>
    <xdr:sp macro="" textlink="">
      <xdr:nvSpPr>
        <xdr:cNvPr id="46" name="吹き出し: 線 45">
          <a:extLst>
            <a:ext uri="{FF2B5EF4-FFF2-40B4-BE49-F238E27FC236}">
              <a16:creationId xmlns:a16="http://schemas.microsoft.com/office/drawing/2014/main" id="{00000000-0008-0000-0000-00002E000000}"/>
            </a:ext>
          </a:extLst>
        </xdr:cNvPr>
        <xdr:cNvSpPr/>
      </xdr:nvSpPr>
      <xdr:spPr>
        <a:xfrm>
          <a:off x="2824299" y="20600126"/>
          <a:ext cx="754380" cy="355962"/>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2</xdr:col>
      <xdr:colOff>696686</xdr:colOff>
      <xdr:row>38</xdr:row>
      <xdr:rowOff>838199</xdr:rowOff>
    </xdr:from>
    <xdr:to>
      <xdr:col>3</xdr:col>
      <xdr:colOff>87086</xdr:colOff>
      <xdr:row>38</xdr:row>
      <xdr:rowOff>1186542</xdr:rowOff>
    </xdr:to>
    <xdr:sp macro="" textlink="">
      <xdr:nvSpPr>
        <xdr:cNvPr id="51" name="吹き出し: 線 50">
          <a:extLst>
            <a:ext uri="{FF2B5EF4-FFF2-40B4-BE49-F238E27FC236}">
              <a16:creationId xmlns:a16="http://schemas.microsoft.com/office/drawing/2014/main" id="{00000000-0008-0000-0000-000033000000}"/>
            </a:ext>
          </a:extLst>
        </xdr:cNvPr>
        <xdr:cNvSpPr/>
      </xdr:nvSpPr>
      <xdr:spPr>
        <a:xfrm>
          <a:off x="1262743" y="16742228"/>
          <a:ext cx="1306286" cy="348343"/>
        </a:xfrm>
        <a:prstGeom prst="borderCallout1">
          <a:avLst>
            <a:gd name="adj1" fmla="val 140305"/>
            <a:gd name="adj2" fmla="val -1752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15</xdr:col>
      <xdr:colOff>503464</xdr:colOff>
      <xdr:row>14</xdr:row>
      <xdr:rowOff>193222</xdr:rowOff>
    </xdr:from>
    <xdr:to>
      <xdr:col>18</xdr:col>
      <xdr:colOff>476249</xdr:colOff>
      <xdr:row>14</xdr:row>
      <xdr:rowOff>489857</xdr:rowOff>
    </xdr:to>
    <xdr:sp macro="" textlink="">
      <xdr:nvSpPr>
        <xdr:cNvPr id="47" name="吹き出し: 線 46">
          <a:extLst>
            <a:ext uri="{FF2B5EF4-FFF2-40B4-BE49-F238E27FC236}">
              <a16:creationId xmlns:a16="http://schemas.microsoft.com/office/drawing/2014/main" id="{00000000-0008-0000-0000-00002F000000}"/>
            </a:ext>
          </a:extLst>
        </xdr:cNvPr>
        <xdr:cNvSpPr/>
      </xdr:nvSpPr>
      <xdr:spPr>
        <a:xfrm>
          <a:off x="9502684" y="4529002"/>
          <a:ext cx="1969225" cy="296635"/>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プルダウンから１区分選択</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220980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449580</xdr:colOff>
          <xdr:row>127</xdr:row>
          <xdr:rowOff>236220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449580</xdr:colOff>
          <xdr:row>129</xdr:row>
          <xdr:rowOff>7620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45720</xdr:colOff>
          <xdr:row>28</xdr:row>
          <xdr:rowOff>327660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45720</xdr:colOff>
          <xdr:row>29</xdr:row>
          <xdr:rowOff>403860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68580</xdr:colOff>
          <xdr:row>30</xdr:row>
          <xdr:rowOff>556260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952501</xdr:colOff>
      <xdr:row>2</xdr:row>
      <xdr:rowOff>95249</xdr:rowOff>
    </xdr:from>
    <xdr:to>
      <xdr:col>18</xdr:col>
      <xdr:colOff>367394</xdr:colOff>
      <xdr:row>2</xdr:row>
      <xdr:rowOff>394606</xdr:rowOff>
    </xdr:to>
    <xdr:sp macro="" textlink="">
      <xdr:nvSpPr>
        <xdr:cNvPr id="18" name="吹き出し: 線 17">
          <a:extLst>
            <a:ext uri="{FF2B5EF4-FFF2-40B4-BE49-F238E27FC236}">
              <a16:creationId xmlns:a16="http://schemas.microsoft.com/office/drawing/2014/main" id="{00000000-0008-0000-0100-000012000000}"/>
            </a:ext>
          </a:extLst>
        </xdr:cNvPr>
        <xdr:cNvSpPr/>
      </xdr:nvSpPr>
      <xdr:spPr>
        <a:xfrm>
          <a:off x="10477501" y="742949"/>
          <a:ext cx="885553"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13</xdr:col>
      <xdr:colOff>693421</xdr:colOff>
      <xdr:row>4</xdr:row>
      <xdr:rowOff>68034</xdr:rowOff>
    </xdr:from>
    <xdr:to>
      <xdr:col>18</xdr:col>
      <xdr:colOff>746761</xdr:colOff>
      <xdr:row>5</xdr:row>
      <xdr:rowOff>152399</xdr:rowOff>
    </xdr:to>
    <xdr:sp macro="" textlink="">
      <xdr:nvSpPr>
        <xdr:cNvPr id="19" name="吹き出し: 線 18">
          <a:extLst>
            <a:ext uri="{FF2B5EF4-FFF2-40B4-BE49-F238E27FC236}">
              <a16:creationId xmlns:a16="http://schemas.microsoft.com/office/drawing/2014/main" id="{00000000-0008-0000-0100-000013000000}"/>
            </a:ext>
          </a:extLst>
        </xdr:cNvPr>
        <xdr:cNvSpPr/>
      </xdr:nvSpPr>
      <xdr:spPr>
        <a:xfrm>
          <a:off x="8023861" y="1515834"/>
          <a:ext cx="3718560" cy="297725"/>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530679</xdr:colOff>
      <xdr:row>2</xdr:row>
      <xdr:rowOff>553811</xdr:rowOff>
    </xdr:from>
    <xdr:to>
      <xdr:col>13</xdr:col>
      <xdr:colOff>27215</xdr:colOff>
      <xdr:row>5</xdr:row>
      <xdr:rowOff>35378</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4637859" y="1201511"/>
          <a:ext cx="2719796" cy="49502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記入例（歯科）</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100-000016000000}"/>
            </a:ext>
          </a:extLst>
        </xdr:cNvPr>
        <xdr:cNvSpPr/>
      </xdr:nvSpPr>
      <xdr:spPr>
        <a:xfrm>
          <a:off x="4931230" y="3050722"/>
          <a:ext cx="1650273"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100-000017000000}"/>
            </a:ext>
          </a:extLst>
        </xdr:cNvPr>
        <xdr:cNvSpPr/>
      </xdr:nvSpPr>
      <xdr:spPr>
        <a:xfrm>
          <a:off x="4863194" y="6549934"/>
          <a:ext cx="1650273"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506188</xdr:colOff>
      <xdr:row>16</xdr:row>
      <xdr:rowOff>70758</xdr:rowOff>
    </xdr:from>
    <xdr:to>
      <xdr:col>7</xdr:col>
      <xdr:colOff>2</xdr:colOff>
      <xdr:row>16</xdr:row>
      <xdr:rowOff>367393</xdr:rowOff>
    </xdr:to>
    <xdr:sp macro="" textlink="">
      <xdr:nvSpPr>
        <xdr:cNvPr id="24" name="吹き出し: 線 23">
          <a:extLst>
            <a:ext uri="{FF2B5EF4-FFF2-40B4-BE49-F238E27FC236}">
              <a16:creationId xmlns:a16="http://schemas.microsoft.com/office/drawing/2014/main" id="{00000000-0008-0000-0100-000018000000}"/>
            </a:ext>
          </a:extLst>
        </xdr:cNvPr>
        <xdr:cNvSpPr/>
      </xdr:nvSpPr>
      <xdr:spPr>
        <a:xfrm>
          <a:off x="3935188" y="5244738"/>
          <a:ext cx="751114"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5" name="吹き出し: 線 24">
          <a:extLst>
            <a:ext uri="{FF2B5EF4-FFF2-40B4-BE49-F238E27FC236}">
              <a16:creationId xmlns:a16="http://schemas.microsoft.com/office/drawing/2014/main" id="{00000000-0008-0000-0100-000019000000}"/>
            </a:ext>
          </a:extLst>
        </xdr:cNvPr>
        <xdr:cNvSpPr/>
      </xdr:nvSpPr>
      <xdr:spPr>
        <a:xfrm>
          <a:off x="4095750" y="7346224"/>
          <a:ext cx="164265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6" name="吹き出し: 線 25">
          <a:extLst>
            <a:ext uri="{FF2B5EF4-FFF2-40B4-BE49-F238E27FC236}">
              <a16:creationId xmlns:a16="http://schemas.microsoft.com/office/drawing/2014/main" id="{00000000-0008-0000-0100-00001A000000}"/>
            </a:ext>
          </a:extLst>
        </xdr:cNvPr>
        <xdr:cNvSpPr/>
      </xdr:nvSpPr>
      <xdr:spPr>
        <a:xfrm>
          <a:off x="5036277" y="2165168"/>
          <a:ext cx="762544"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40821</xdr:colOff>
      <xdr:row>24</xdr:row>
      <xdr:rowOff>544286</xdr:rowOff>
    </xdr:to>
    <xdr:sp macro="" textlink="">
      <xdr:nvSpPr>
        <xdr:cNvPr id="27" name="吹き出し: 線 26">
          <a:extLst>
            <a:ext uri="{FF2B5EF4-FFF2-40B4-BE49-F238E27FC236}">
              <a16:creationId xmlns:a16="http://schemas.microsoft.com/office/drawing/2014/main" id="{00000000-0008-0000-0100-00001B000000}"/>
            </a:ext>
          </a:extLst>
        </xdr:cNvPr>
        <xdr:cNvSpPr/>
      </xdr:nvSpPr>
      <xdr:spPr>
        <a:xfrm>
          <a:off x="7915547" y="9952809"/>
          <a:ext cx="3120934"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12</xdr:col>
      <xdr:colOff>312966</xdr:colOff>
      <xdr:row>42</xdr:row>
      <xdr:rowOff>54430</xdr:rowOff>
    </xdr:from>
    <xdr:to>
      <xdr:col>15</xdr:col>
      <xdr:colOff>27216</xdr:colOff>
      <xdr:row>45</xdr:row>
      <xdr:rowOff>54428</xdr:rowOff>
    </xdr:to>
    <xdr:sp macro="" textlink="">
      <xdr:nvSpPr>
        <xdr:cNvPr id="29" name="吹き出し: 線 28">
          <a:extLst>
            <a:ext uri="{FF2B5EF4-FFF2-40B4-BE49-F238E27FC236}">
              <a16:creationId xmlns:a16="http://schemas.microsoft.com/office/drawing/2014/main" id="{00000000-0008-0000-0100-00001D000000}"/>
            </a:ext>
          </a:extLst>
        </xdr:cNvPr>
        <xdr:cNvSpPr/>
      </xdr:nvSpPr>
      <xdr:spPr>
        <a:xfrm>
          <a:off x="7132866" y="18090970"/>
          <a:ext cx="1893570" cy="609598"/>
        </a:xfrm>
        <a:prstGeom prst="borderCallout1">
          <a:avLst>
            <a:gd name="adj1" fmla="val -190138"/>
            <a:gd name="adj2" fmla="val -1722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該当がある場合は</a:t>
          </a:r>
          <a:endParaRPr kumimoji="1" lang="en-US" altLang="ja-JP" sz="1100" b="1">
            <a:solidFill>
              <a:sysClr val="windowText" lastClr="000000"/>
            </a:solidFill>
          </a:endParaRPr>
        </a:p>
        <a:p>
          <a:pPr algn="l"/>
          <a:r>
            <a:rPr kumimoji="1" lang="ja-JP" altLang="en-US" sz="1100" b="1">
              <a:solidFill>
                <a:sysClr val="windowText" lastClr="000000"/>
              </a:solidFill>
            </a:rPr>
            <a:t>プルダウンから選択</a:t>
          </a:r>
        </a:p>
      </xdr:txBody>
    </xdr:sp>
    <xdr:clientData/>
  </xdr:twoCellAnchor>
  <xdr:twoCellAnchor>
    <xdr:from>
      <xdr:col>17</xdr:col>
      <xdr:colOff>0</xdr:colOff>
      <xdr:row>44</xdr:row>
      <xdr:rowOff>0</xdr:rowOff>
    </xdr:from>
    <xdr:to>
      <xdr:col>18</xdr:col>
      <xdr:colOff>299357</xdr:colOff>
      <xdr:row>45</xdr:row>
      <xdr:rowOff>81642</xdr:rowOff>
    </xdr:to>
    <xdr:sp macro="" textlink="">
      <xdr:nvSpPr>
        <xdr:cNvPr id="30" name="吹き出し: 線 29">
          <a:extLst>
            <a:ext uri="{FF2B5EF4-FFF2-40B4-BE49-F238E27FC236}">
              <a16:creationId xmlns:a16="http://schemas.microsoft.com/office/drawing/2014/main" id="{00000000-0008-0000-0100-00001E000000}"/>
            </a:ext>
          </a:extLst>
        </xdr:cNvPr>
        <xdr:cNvSpPr/>
      </xdr:nvSpPr>
      <xdr:spPr>
        <a:xfrm>
          <a:off x="10530840" y="18379440"/>
          <a:ext cx="764177" cy="348342"/>
        </a:xfrm>
        <a:prstGeom prst="borderCallout1">
          <a:avLst>
            <a:gd name="adj1" fmla="val -301517"/>
            <a:gd name="adj2" fmla="val -6091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0</xdr:colOff>
      <xdr:row>45</xdr:row>
      <xdr:rowOff>0</xdr:rowOff>
    </xdr:from>
    <xdr:to>
      <xdr:col>7</xdr:col>
      <xdr:colOff>176893</xdr:colOff>
      <xdr:row>46</xdr:row>
      <xdr:rowOff>81643</xdr:rowOff>
    </xdr:to>
    <xdr:sp macro="" textlink="">
      <xdr:nvSpPr>
        <xdr:cNvPr id="31" name="吹き出し: 線 30">
          <a:extLst>
            <a:ext uri="{FF2B5EF4-FFF2-40B4-BE49-F238E27FC236}">
              <a16:creationId xmlns:a16="http://schemas.microsoft.com/office/drawing/2014/main" id="{00000000-0008-0000-0100-00001F000000}"/>
            </a:ext>
          </a:extLst>
        </xdr:cNvPr>
        <xdr:cNvSpPr/>
      </xdr:nvSpPr>
      <xdr:spPr>
        <a:xfrm>
          <a:off x="4107180" y="18646140"/>
          <a:ext cx="756013" cy="348343"/>
        </a:xfrm>
        <a:prstGeom prst="borderCallout1">
          <a:avLst>
            <a:gd name="adj1" fmla="val 94637"/>
            <a:gd name="adj2" fmla="val -25377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9</xdr:col>
      <xdr:colOff>0</xdr:colOff>
      <xdr:row>48</xdr:row>
      <xdr:rowOff>0</xdr:rowOff>
    </xdr:from>
    <xdr:to>
      <xdr:col>10</xdr:col>
      <xdr:colOff>394607</xdr:colOff>
      <xdr:row>49</xdr:row>
      <xdr:rowOff>81642</xdr:rowOff>
    </xdr:to>
    <xdr:sp macro="" textlink="">
      <xdr:nvSpPr>
        <xdr:cNvPr id="32" name="吹き出し: 線 31">
          <a:extLst>
            <a:ext uri="{FF2B5EF4-FFF2-40B4-BE49-F238E27FC236}">
              <a16:creationId xmlns:a16="http://schemas.microsoft.com/office/drawing/2014/main" id="{00000000-0008-0000-0100-000020000000}"/>
            </a:ext>
          </a:extLst>
        </xdr:cNvPr>
        <xdr:cNvSpPr/>
      </xdr:nvSpPr>
      <xdr:spPr>
        <a:xfrm>
          <a:off x="5425440" y="19446240"/>
          <a:ext cx="767987" cy="348342"/>
        </a:xfrm>
        <a:prstGeom prst="borderCallout1">
          <a:avLst>
            <a:gd name="adj1" fmla="val 117714"/>
            <a:gd name="adj2" fmla="val -28948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10</xdr:col>
      <xdr:colOff>0</xdr:colOff>
      <xdr:row>58</xdr:row>
      <xdr:rowOff>0</xdr:rowOff>
    </xdr:from>
    <xdr:to>
      <xdr:col>11</xdr:col>
      <xdr:colOff>244928</xdr:colOff>
      <xdr:row>59</xdr:row>
      <xdr:rowOff>81642</xdr:rowOff>
    </xdr:to>
    <xdr:sp macro="" textlink="">
      <xdr:nvSpPr>
        <xdr:cNvPr id="33" name="吹き出し: 線 32">
          <a:extLst>
            <a:ext uri="{FF2B5EF4-FFF2-40B4-BE49-F238E27FC236}">
              <a16:creationId xmlns:a16="http://schemas.microsoft.com/office/drawing/2014/main" id="{00000000-0008-0000-0100-000021000000}"/>
            </a:ext>
          </a:extLst>
        </xdr:cNvPr>
        <xdr:cNvSpPr/>
      </xdr:nvSpPr>
      <xdr:spPr>
        <a:xfrm>
          <a:off x="5798820" y="22021800"/>
          <a:ext cx="755468" cy="348342"/>
        </a:xfrm>
        <a:prstGeom prst="borderCallout1">
          <a:avLst>
            <a:gd name="adj1" fmla="val 60022"/>
            <a:gd name="adj2" fmla="val -29484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435427</xdr:colOff>
      <xdr:row>43</xdr:row>
      <xdr:rowOff>27214</xdr:rowOff>
    </xdr:from>
    <xdr:to>
      <xdr:col>11</xdr:col>
      <xdr:colOff>54428</xdr:colOff>
      <xdr:row>45</xdr:row>
      <xdr:rowOff>244928</xdr:rowOff>
    </xdr:to>
    <xdr:sp macro="" textlink="">
      <xdr:nvSpPr>
        <xdr:cNvPr id="34" name="吹き出し: 線 33">
          <a:extLst>
            <a:ext uri="{FF2B5EF4-FFF2-40B4-BE49-F238E27FC236}">
              <a16:creationId xmlns:a16="http://schemas.microsoft.com/office/drawing/2014/main" id="{00000000-0008-0000-0100-000022000000}"/>
            </a:ext>
          </a:extLst>
        </xdr:cNvPr>
        <xdr:cNvSpPr/>
      </xdr:nvSpPr>
      <xdr:spPr>
        <a:xfrm>
          <a:off x="5403667" y="18292354"/>
          <a:ext cx="960121" cy="598714"/>
        </a:xfrm>
        <a:prstGeom prst="borderCallout1">
          <a:avLst>
            <a:gd name="adj1" fmla="val -148545"/>
            <a:gd name="adj2" fmla="val -14502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無床の場合、施設数</a:t>
          </a:r>
        </a:p>
      </xdr:txBody>
    </xdr:sp>
    <xdr:clientData/>
  </xdr:twoCellAnchor>
  <xdr:twoCellAnchor>
    <xdr:from>
      <xdr:col>13</xdr:col>
      <xdr:colOff>0</xdr:colOff>
      <xdr:row>65</xdr:row>
      <xdr:rowOff>0</xdr:rowOff>
    </xdr:from>
    <xdr:to>
      <xdr:col>17</xdr:col>
      <xdr:colOff>114460</xdr:colOff>
      <xdr:row>66</xdr:row>
      <xdr:rowOff>54428</xdr:rowOff>
    </xdr:to>
    <xdr:sp macro="" textlink="">
      <xdr:nvSpPr>
        <xdr:cNvPr id="35" name="吹き出し: 線 34">
          <a:extLst>
            <a:ext uri="{FF2B5EF4-FFF2-40B4-BE49-F238E27FC236}">
              <a16:creationId xmlns:a16="http://schemas.microsoft.com/office/drawing/2014/main" id="{00000000-0008-0000-0100-000023000000}"/>
            </a:ext>
          </a:extLst>
        </xdr:cNvPr>
        <xdr:cNvSpPr/>
      </xdr:nvSpPr>
      <xdr:spPr>
        <a:xfrm>
          <a:off x="7330440" y="23881080"/>
          <a:ext cx="3314860" cy="298268"/>
        </a:xfrm>
        <a:prstGeom prst="borderCallout1">
          <a:avLst>
            <a:gd name="adj1" fmla="val 216983"/>
            <a:gd name="adj2" fmla="val -99546"/>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8</xdr:col>
      <xdr:colOff>0</xdr:colOff>
      <xdr:row>123</xdr:row>
      <xdr:rowOff>0</xdr:rowOff>
    </xdr:from>
    <xdr:to>
      <xdr:col>14</xdr:col>
      <xdr:colOff>223317</xdr:colOff>
      <xdr:row>124</xdr:row>
      <xdr:rowOff>68035</xdr:rowOff>
    </xdr:to>
    <xdr:sp macro="" textlink="">
      <xdr:nvSpPr>
        <xdr:cNvPr id="36" name="吹き出し: 線 35">
          <a:extLst>
            <a:ext uri="{FF2B5EF4-FFF2-40B4-BE49-F238E27FC236}">
              <a16:creationId xmlns:a16="http://schemas.microsoft.com/office/drawing/2014/main" id="{00000000-0008-0000-0100-000024000000}"/>
            </a:ext>
          </a:extLst>
        </xdr:cNvPr>
        <xdr:cNvSpPr/>
      </xdr:nvSpPr>
      <xdr:spPr>
        <a:xfrm>
          <a:off x="4968240" y="40553640"/>
          <a:ext cx="3301797" cy="296635"/>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6</xdr:col>
      <xdr:colOff>258536</xdr:colOff>
      <xdr:row>74</xdr:row>
      <xdr:rowOff>136072</xdr:rowOff>
    </xdr:from>
    <xdr:to>
      <xdr:col>8</xdr:col>
      <xdr:colOff>149679</xdr:colOff>
      <xdr:row>75</xdr:row>
      <xdr:rowOff>214993</xdr:rowOff>
    </xdr:to>
    <xdr:sp macro="" textlink="">
      <xdr:nvSpPr>
        <xdr:cNvPr id="37" name="吹き出し: 線 36">
          <a:extLst>
            <a:ext uri="{FF2B5EF4-FFF2-40B4-BE49-F238E27FC236}">
              <a16:creationId xmlns:a16="http://schemas.microsoft.com/office/drawing/2014/main" id="{00000000-0008-0000-0100-000025000000}"/>
            </a:ext>
          </a:extLst>
        </xdr:cNvPr>
        <xdr:cNvSpPr/>
      </xdr:nvSpPr>
      <xdr:spPr>
        <a:xfrm>
          <a:off x="4365716" y="26173612"/>
          <a:ext cx="752203" cy="360861"/>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10</xdr:col>
      <xdr:colOff>4081</xdr:colOff>
      <xdr:row>84</xdr:row>
      <xdr:rowOff>54428</xdr:rowOff>
    </xdr:from>
    <xdr:to>
      <xdr:col>12</xdr:col>
      <xdr:colOff>231320</xdr:colOff>
      <xdr:row>85</xdr:row>
      <xdr:rowOff>283028</xdr:rowOff>
    </xdr:to>
    <xdr:sp macro="" textlink="">
      <xdr:nvSpPr>
        <xdr:cNvPr id="38" name="吹き出し: 線 37">
          <a:extLst>
            <a:ext uri="{FF2B5EF4-FFF2-40B4-BE49-F238E27FC236}">
              <a16:creationId xmlns:a16="http://schemas.microsoft.com/office/drawing/2014/main" id="{00000000-0008-0000-0100-000026000000}"/>
            </a:ext>
          </a:extLst>
        </xdr:cNvPr>
        <xdr:cNvSpPr/>
      </xdr:nvSpPr>
      <xdr:spPr>
        <a:xfrm>
          <a:off x="5802901" y="28728488"/>
          <a:ext cx="1248319" cy="358140"/>
        </a:xfrm>
        <a:prstGeom prst="borderCallout1">
          <a:avLst>
            <a:gd name="adj1" fmla="val 105103"/>
            <a:gd name="adj2" fmla="val -26963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15</xdr:col>
      <xdr:colOff>81643</xdr:colOff>
      <xdr:row>109</xdr:row>
      <xdr:rowOff>0</xdr:rowOff>
    </xdr:from>
    <xdr:to>
      <xdr:col>16</xdr:col>
      <xdr:colOff>312964</xdr:colOff>
      <xdr:row>109</xdr:row>
      <xdr:rowOff>351064</xdr:rowOff>
    </xdr:to>
    <xdr:sp macro="" textlink="">
      <xdr:nvSpPr>
        <xdr:cNvPr id="39" name="吹き出し: 線 38">
          <a:extLst>
            <a:ext uri="{FF2B5EF4-FFF2-40B4-BE49-F238E27FC236}">
              <a16:creationId xmlns:a16="http://schemas.microsoft.com/office/drawing/2014/main" id="{00000000-0008-0000-0100-000027000000}"/>
            </a:ext>
          </a:extLst>
        </xdr:cNvPr>
        <xdr:cNvSpPr/>
      </xdr:nvSpPr>
      <xdr:spPr>
        <a:xfrm>
          <a:off x="9080863" y="36736020"/>
          <a:ext cx="757101" cy="351064"/>
        </a:xfrm>
        <a:prstGeom prst="borderCallout1">
          <a:avLst>
            <a:gd name="adj1" fmla="val 240762"/>
            <a:gd name="adj2" fmla="val -301775"/>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2</xdr:col>
      <xdr:colOff>1102179</xdr:colOff>
      <xdr:row>94</xdr:row>
      <xdr:rowOff>176892</xdr:rowOff>
    </xdr:from>
    <xdr:to>
      <xdr:col>5</xdr:col>
      <xdr:colOff>145036</xdr:colOff>
      <xdr:row>98</xdr:row>
      <xdr:rowOff>81643</xdr:rowOff>
    </xdr:to>
    <xdr:sp macro="" textlink="">
      <xdr:nvSpPr>
        <xdr:cNvPr id="40" name="吹き出し: 線 39">
          <a:extLst>
            <a:ext uri="{FF2B5EF4-FFF2-40B4-BE49-F238E27FC236}">
              <a16:creationId xmlns:a16="http://schemas.microsoft.com/office/drawing/2014/main" id="{00000000-0008-0000-0100-000028000000}"/>
            </a:ext>
          </a:extLst>
        </xdr:cNvPr>
        <xdr:cNvSpPr/>
      </xdr:nvSpPr>
      <xdr:spPr>
        <a:xfrm>
          <a:off x="1666059" y="32066592"/>
          <a:ext cx="1907977" cy="941071"/>
        </a:xfrm>
        <a:prstGeom prst="borderCallout1">
          <a:avLst>
            <a:gd name="adj1" fmla="val -19840"/>
            <a:gd name="adj2" fmla="val -186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訪問サービスに利用する車両の登録ナンバーを</a:t>
          </a:r>
          <a:endParaRPr kumimoji="1" lang="en-US" altLang="ja-JP" sz="1100" b="1">
            <a:solidFill>
              <a:sysClr val="windowText" lastClr="000000"/>
            </a:solidFill>
          </a:endParaRPr>
        </a:p>
        <a:p>
          <a:pPr algn="l"/>
          <a:r>
            <a:rPr kumimoji="1" lang="ja-JP" altLang="en-US" sz="1100" b="1">
              <a:solidFill>
                <a:sysClr val="windowText" lastClr="000000"/>
              </a:solidFill>
            </a:rPr>
            <a:t>数字は半角でナンバー記入</a:t>
          </a:r>
        </a:p>
      </xdr:txBody>
    </xdr:sp>
    <xdr:clientData/>
  </xdr:twoCellAnchor>
  <xdr:twoCellAnchor>
    <xdr:from>
      <xdr:col>6</xdr:col>
      <xdr:colOff>299357</xdr:colOff>
      <xdr:row>94</xdr:row>
      <xdr:rowOff>81642</xdr:rowOff>
    </xdr:from>
    <xdr:to>
      <xdr:col>9</xdr:col>
      <xdr:colOff>353785</xdr:colOff>
      <xdr:row>95</xdr:row>
      <xdr:rowOff>174171</xdr:rowOff>
    </xdr:to>
    <xdr:sp macro="" textlink="">
      <xdr:nvSpPr>
        <xdr:cNvPr id="41" name="吹き出し: 線 40">
          <a:extLst>
            <a:ext uri="{FF2B5EF4-FFF2-40B4-BE49-F238E27FC236}">
              <a16:creationId xmlns:a16="http://schemas.microsoft.com/office/drawing/2014/main" id="{00000000-0008-0000-0100-000029000000}"/>
            </a:ext>
          </a:extLst>
        </xdr:cNvPr>
        <xdr:cNvSpPr/>
      </xdr:nvSpPr>
      <xdr:spPr>
        <a:xfrm>
          <a:off x="4406537" y="31971342"/>
          <a:ext cx="1372688" cy="351609"/>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11</xdr:col>
      <xdr:colOff>-1</xdr:colOff>
      <xdr:row>94</xdr:row>
      <xdr:rowOff>40821</xdr:rowOff>
    </xdr:from>
    <xdr:to>
      <xdr:col>13</xdr:col>
      <xdr:colOff>353785</xdr:colOff>
      <xdr:row>95</xdr:row>
      <xdr:rowOff>133349</xdr:rowOff>
    </xdr:to>
    <xdr:sp macro="" textlink="">
      <xdr:nvSpPr>
        <xdr:cNvPr id="42" name="吹き出し: 線 41">
          <a:extLst>
            <a:ext uri="{FF2B5EF4-FFF2-40B4-BE49-F238E27FC236}">
              <a16:creationId xmlns:a16="http://schemas.microsoft.com/office/drawing/2014/main" id="{00000000-0008-0000-0100-00002A000000}"/>
            </a:ext>
          </a:extLst>
        </xdr:cNvPr>
        <xdr:cNvSpPr/>
      </xdr:nvSpPr>
      <xdr:spPr>
        <a:xfrm>
          <a:off x="6309359" y="31930521"/>
          <a:ext cx="1374866" cy="351608"/>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16</xdr:col>
      <xdr:colOff>721178</xdr:colOff>
      <xdr:row>17</xdr:row>
      <xdr:rowOff>54427</xdr:rowOff>
    </xdr:from>
    <xdr:to>
      <xdr:col>18</xdr:col>
      <xdr:colOff>13607</xdr:colOff>
      <xdr:row>17</xdr:row>
      <xdr:rowOff>408212</xdr:rowOff>
    </xdr:to>
    <xdr:sp macro="" textlink="">
      <xdr:nvSpPr>
        <xdr:cNvPr id="43" name="吹き出し: 線 42">
          <a:extLst>
            <a:ext uri="{FF2B5EF4-FFF2-40B4-BE49-F238E27FC236}">
              <a16:creationId xmlns:a16="http://schemas.microsoft.com/office/drawing/2014/main" id="{00000000-0008-0000-0100-00002B000000}"/>
            </a:ext>
          </a:extLst>
        </xdr:cNvPr>
        <xdr:cNvSpPr/>
      </xdr:nvSpPr>
      <xdr:spPr>
        <a:xfrm>
          <a:off x="10246178" y="5647507"/>
          <a:ext cx="763089"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312964</xdr:colOff>
      <xdr:row>17</xdr:row>
      <xdr:rowOff>68035</xdr:rowOff>
    </xdr:from>
    <xdr:to>
      <xdr:col>13</xdr:col>
      <xdr:colOff>40822</xdr:colOff>
      <xdr:row>17</xdr:row>
      <xdr:rowOff>421820</xdr:rowOff>
    </xdr:to>
    <xdr:sp macro="" textlink="">
      <xdr:nvSpPr>
        <xdr:cNvPr id="44" name="吹き出し: 線 43">
          <a:extLst>
            <a:ext uri="{FF2B5EF4-FFF2-40B4-BE49-F238E27FC236}">
              <a16:creationId xmlns:a16="http://schemas.microsoft.com/office/drawing/2014/main" id="{00000000-0008-0000-0100-00002C000000}"/>
            </a:ext>
          </a:extLst>
        </xdr:cNvPr>
        <xdr:cNvSpPr/>
      </xdr:nvSpPr>
      <xdr:spPr>
        <a:xfrm>
          <a:off x="6622324" y="5661115"/>
          <a:ext cx="748938"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462643</xdr:colOff>
      <xdr:row>19</xdr:row>
      <xdr:rowOff>95250</xdr:rowOff>
    </xdr:from>
    <xdr:to>
      <xdr:col>16</xdr:col>
      <xdr:colOff>952499</xdr:colOff>
      <xdr:row>19</xdr:row>
      <xdr:rowOff>391885</xdr:rowOff>
    </xdr:to>
    <xdr:sp macro="" textlink="">
      <xdr:nvSpPr>
        <xdr:cNvPr id="45" name="吹き出し: 線 44">
          <a:extLst>
            <a:ext uri="{FF2B5EF4-FFF2-40B4-BE49-F238E27FC236}">
              <a16:creationId xmlns:a16="http://schemas.microsoft.com/office/drawing/2014/main" id="{00000000-0008-0000-0100-00002D000000}"/>
            </a:ext>
          </a:extLst>
        </xdr:cNvPr>
        <xdr:cNvSpPr/>
      </xdr:nvSpPr>
      <xdr:spPr>
        <a:xfrm>
          <a:off x="8509363" y="6617970"/>
          <a:ext cx="1968136" cy="296635"/>
        </a:xfrm>
        <a:prstGeom prst="borderCallout1">
          <a:avLst>
            <a:gd name="adj1" fmla="val -90332"/>
            <a:gd name="adj2" fmla="val 13677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2</xdr:col>
      <xdr:colOff>1066800</xdr:colOff>
      <xdr:row>38</xdr:row>
      <xdr:rowOff>827314</xdr:rowOff>
    </xdr:from>
    <xdr:to>
      <xdr:col>3</xdr:col>
      <xdr:colOff>457200</xdr:colOff>
      <xdr:row>38</xdr:row>
      <xdr:rowOff>1175657</xdr:rowOff>
    </xdr:to>
    <xdr:sp macro="" textlink="">
      <xdr:nvSpPr>
        <xdr:cNvPr id="46" name="吹き出し: 線 45">
          <a:extLst>
            <a:ext uri="{FF2B5EF4-FFF2-40B4-BE49-F238E27FC236}">
              <a16:creationId xmlns:a16="http://schemas.microsoft.com/office/drawing/2014/main" id="{00000000-0008-0000-0100-00002E000000}"/>
            </a:ext>
          </a:extLst>
        </xdr:cNvPr>
        <xdr:cNvSpPr/>
      </xdr:nvSpPr>
      <xdr:spPr>
        <a:xfrm>
          <a:off x="1632857" y="16731343"/>
          <a:ext cx="1306286" cy="348343"/>
        </a:xfrm>
        <a:prstGeom prst="borderCallout1">
          <a:avLst>
            <a:gd name="adj1" fmla="val 140305"/>
            <a:gd name="adj2" fmla="val -1752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15</xdr:col>
      <xdr:colOff>503464</xdr:colOff>
      <xdr:row>14</xdr:row>
      <xdr:rowOff>193222</xdr:rowOff>
    </xdr:from>
    <xdr:to>
      <xdr:col>18</xdr:col>
      <xdr:colOff>476249</xdr:colOff>
      <xdr:row>14</xdr:row>
      <xdr:rowOff>489857</xdr:rowOff>
    </xdr:to>
    <xdr:sp macro="" textlink="">
      <xdr:nvSpPr>
        <xdr:cNvPr id="50" name="吹き出し: 線 49">
          <a:extLst>
            <a:ext uri="{FF2B5EF4-FFF2-40B4-BE49-F238E27FC236}">
              <a16:creationId xmlns:a16="http://schemas.microsoft.com/office/drawing/2014/main" id="{00000000-0008-0000-0100-000032000000}"/>
            </a:ext>
          </a:extLst>
        </xdr:cNvPr>
        <xdr:cNvSpPr/>
      </xdr:nvSpPr>
      <xdr:spPr>
        <a:xfrm>
          <a:off x="9502684" y="4529002"/>
          <a:ext cx="1969225" cy="296635"/>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プルダウンから１区分選択</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220980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449580</xdr:colOff>
          <xdr:row>127</xdr:row>
          <xdr:rowOff>236220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449580</xdr:colOff>
          <xdr:row>129</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45720</xdr:colOff>
          <xdr:row>28</xdr:row>
          <xdr:rowOff>327660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45720</xdr:colOff>
          <xdr:row>29</xdr:row>
          <xdr:rowOff>403860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68580</xdr:colOff>
          <xdr:row>30</xdr:row>
          <xdr:rowOff>556260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952501</xdr:colOff>
      <xdr:row>2</xdr:row>
      <xdr:rowOff>95249</xdr:rowOff>
    </xdr:from>
    <xdr:to>
      <xdr:col>18</xdr:col>
      <xdr:colOff>367394</xdr:colOff>
      <xdr:row>2</xdr:row>
      <xdr:rowOff>394606</xdr:rowOff>
    </xdr:to>
    <xdr:sp macro="" textlink="">
      <xdr:nvSpPr>
        <xdr:cNvPr id="18" name="吹き出し: 線 17">
          <a:extLst>
            <a:ext uri="{FF2B5EF4-FFF2-40B4-BE49-F238E27FC236}">
              <a16:creationId xmlns:a16="http://schemas.microsoft.com/office/drawing/2014/main" id="{00000000-0008-0000-0200-000012000000}"/>
            </a:ext>
          </a:extLst>
        </xdr:cNvPr>
        <xdr:cNvSpPr/>
      </xdr:nvSpPr>
      <xdr:spPr>
        <a:xfrm>
          <a:off x="10477501" y="742949"/>
          <a:ext cx="885553"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記入は不要</a:t>
          </a:r>
        </a:p>
      </xdr:txBody>
    </xdr:sp>
    <xdr:clientData/>
  </xdr:twoCellAnchor>
  <xdr:twoCellAnchor>
    <xdr:from>
      <xdr:col>14</xdr:col>
      <xdr:colOff>176893</xdr:colOff>
      <xdr:row>4</xdr:row>
      <xdr:rowOff>68035</xdr:rowOff>
    </xdr:from>
    <xdr:to>
      <xdr:col>18</xdr:col>
      <xdr:colOff>762000</xdr:colOff>
      <xdr:row>5</xdr:row>
      <xdr:rowOff>149679</xdr:rowOff>
    </xdr:to>
    <xdr:sp macro="" textlink="">
      <xdr:nvSpPr>
        <xdr:cNvPr id="19" name="吹き出し: 線 18">
          <a:extLst>
            <a:ext uri="{FF2B5EF4-FFF2-40B4-BE49-F238E27FC236}">
              <a16:creationId xmlns:a16="http://schemas.microsoft.com/office/drawing/2014/main" id="{00000000-0008-0000-0200-000013000000}"/>
            </a:ext>
          </a:extLst>
        </xdr:cNvPr>
        <xdr:cNvSpPr/>
      </xdr:nvSpPr>
      <xdr:spPr>
        <a:xfrm>
          <a:off x="8223613" y="1515835"/>
          <a:ext cx="3534047" cy="29500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530679</xdr:colOff>
      <xdr:row>2</xdr:row>
      <xdr:rowOff>553811</xdr:rowOff>
    </xdr:from>
    <xdr:to>
      <xdr:col>13</xdr:col>
      <xdr:colOff>27215</xdr:colOff>
      <xdr:row>5</xdr:row>
      <xdr:rowOff>35378</xdr:rowOff>
    </xdr:to>
    <xdr:sp macro="" textlink="">
      <xdr:nvSpPr>
        <xdr:cNvPr id="20" name="四角形: 角を丸くする 19">
          <a:extLst>
            <a:ext uri="{FF2B5EF4-FFF2-40B4-BE49-F238E27FC236}">
              <a16:creationId xmlns:a16="http://schemas.microsoft.com/office/drawing/2014/main" id="{00000000-0008-0000-0200-000014000000}"/>
            </a:ext>
          </a:extLst>
        </xdr:cNvPr>
        <xdr:cNvSpPr/>
      </xdr:nvSpPr>
      <xdr:spPr>
        <a:xfrm>
          <a:off x="4637859" y="1201511"/>
          <a:ext cx="2719796" cy="49502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記入例（助産所）</a:t>
          </a:r>
        </a:p>
      </xdr:txBody>
    </xdr:sp>
    <xdr:clientData/>
  </xdr:twoCellAnchor>
  <xdr:twoCellAnchor>
    <xdr:from>
      <xdr:col>15</xdr:col>
      <xdr:colOff>498021</xdr:colOff>
      <xdr:row>14</xdr:row>
      <xdr:rowOff>294459</xdr:rowOff>
    </xdr:from>
    <xdr:to>
      <xdr:col>18</xdr:col>
      <xdr:colOff>470806</xdr:colOff>
      <xdr:row>15</xdr:row>
      <xdr:rowOff>11974</xdr:rowOff>
    </xdr:to>
    <xdr:sp macro="" textlink="">
      <xdr:nvSpPr>
        <xdr:cNvPr id="21" name="吹き出し: 線 20">
          <a:extLst>
            <a:ext uri="{FF2B5EF4-FFF2-40B4-BE49-F238E27FC236}">
              <a16:creationId xmlns:a16="http://schemas.microsoft.com/office/drawing/2014/main" id="{00000000-0008-0000-0200-000015000000}"/>
            </a:ext>
          </a:extLst>
        </xdr:cNvPr>
        <xdr:cNvSpPr/>
      </xdr:nvSpPr>
      <xdr:spPr>
        <a:xfrm>
          <a:off x="9497241" y="4630239"/>
          <a:ext cx="1969225" cy="296635"/>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プルダウンから１区分選択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200-000016000000}"/>
            </a:ext>
          </a:extLst>
        </xdr:cNvPr>
        <xdr:cNvSpPr/>
      </xdr:nvSpPr>
      <xdr:spPr>
        <a:xfrm>
          <a:off x="4931230" y="3050722"/>
          <a:ext cx="1650273"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200-000017000000}"/>
            </a:ext>
          </a:extLst>
        </xdr:cNvPr>
        <xdr:cNvSpPr/>
      </xdr:nvSpPr>
      <xdr:spPr>
        <a:xfrm>
          <a:off x="4863194" y="6549934"/>
          <a:ext cx="1650273"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315687</xdr:colOff>
      <xdr:row>16</xdr:row>
      <xdr:rowOff>81643</xdr:rowOff>
    </xdr:from>
    <xdr:to>
      <xdr:col>8</xdr:col>
      <xdr:colOff>217714</xdr:colOff>
      <xdr:row>16</xdr:row>
      <xdr:rowOff>396240</xdr:rowOff>
    </xdr:to>
    <xdr:sp macro="" textlink="">
      <xdr:nvSpPr>
        <xdr:cNvPr id="24" name="吹き出し: 線 23">
          <a:extLst>
            <a:ext uri="{FF2B5EF4-FFF2-40B4-BE49-F238E27FC236}">
              <a16:creationId xmlns:a16="http://schemas.microsoft.com/office/drawing/2014/main" id="{00000000-0008-0000-0200-000018000000}"/>
            </a:ext>
          </a:extLst>
        </xdr:cNvPr>
        <xdr:cNvSpPr/>
      </xdr:nvSpPr>
      <xdr:spPr>
        <a:xfrm>
          <a:off x="3744687" y="5255623"/>
          <a:ext cx="1441267" cy="314597"/>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　空白可</a:t>
          </a: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5" name="吹き出し: 線 24">
          <a:extLst>
            <a:ext uri="{FF2B5EF4-FFF2-40B4-BE49-F238E27FC236}">
              <a16:creationId xmlns:a16="http://schemas.microsoft.com/office/drawing/2014/main" id="{00000000-0008-0000-0200-000019000000}"/>
            </a:ext>
          </a:extLst>
        </xdr:cNvPr>
        <xdr:cNvSpPr/>
      </xdr:nvSpPr>
      <xdr:spPr>
        <a:xfrm>
          <a:off x="4095750" y="7346224"/>
          <a:ext cx="164265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122464</xdr:rowOff>
    </xdr:from>
    <xdr:to>
      <xdr:col>10</xdr:col>
      <xdr:colOff>83820</xdr:colOff>
      <xdr:row>7</xdr:row>
      <xdr:rowOff>380999</xdr:rowOff>
    </xdr:to>
    <xdr:sp macro="" textlink="">
      <xdr:nvSpPr>
        <xdr:cNvPr id="26" name="吹き出し: 線 25">
          <a:extLst>
            <a:ext uri="{FF2B5EF4-FFF2-40B4-BE49-F238E27FC236}">
              <a16:creationId xmlns:a16="http://schemas.microsoft.com/office/drawing/2014/main" id="{00000000-0008-0000-0200-00001A000000}"/>
            </a:ext>
          </a:extLst>
        </xdr:cNvPr>
        <xdr:cNvSpPr/>
      </xdr:nvSpPr>
      <xdr:spPr>
        <a:xfrm>
          <a:off x="5036277" y="2233204"/>
          <a:ext cx="846363" cy="258535"/>
        </a:xfrm>
        <a:prstGeom prst="borderCallout1">
          <a:avLst>
            <a:gd name="adj1" fmla="val 80510"/>
            <a:gd name="adj2" fmla="val -71972"/>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endParaRPr kumimoji="1" lang="en-US" altLang="ja-JP" sz="1100" b="1">
            <a:solidFill>
              <a:sysClr val="windowText" lastClr="000000"/>
            </a:solidFill>
          </a:endParaRPr>
        </a:p>
      </xdr:txBody>
    </xdr:sp>
    <xdr:clientData/>
  </xdr:twoCellAnchor>
  <xdr:twoCellAnchor>
    <xdr:from>
      <xdr:col>13</xdr:col>
      <xdr:colOff>585107</xdr:colOff>
      <xdr:row>24</xdr:row>
      <xdr:rowOff>244929</xdr:rowOff>
    </xdr:from>
    <xdr:to>
      <xdr:col>18</xdr:col>
      <xdr:colOff>40821</xdr:colOff>
      <xdr:row>24</xdr:row>
      <xdr:rowOff>544286</xdr:rowOff>
    </xdr:to>
    <xdr:sp macro="" textlink="">
      <xdr:nvSpPr>
        <xdr:cNvPr id="27" name="吹き出し: 線 26">
          <a:extLst>
            <a:ext uri="{FF2B5EF4-FFF2-40B4-BE49-F238E27FC236}">
              <a16:creationId xmlns:a16="http://schemas.microsoft.com/office/drawing/2014/main" id="{00000000-0008-0000-0200-00001B000000}"/>
            </a:ext>
          </a:extLst>
        </xdr:cNvPr>
        <xdr:cNvSpPr/>
      </xdr:nvSpPr>
      <xdr:spPr>
        <a:xfrm>
          <a:off x="7915547" y="9952809"/>
          <a:ext cx="3120934"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11</xdr:col>
      <xdr:colOff>0</xdr:colOff>
      <xdr:row>65</xdr:row>
      <xdr:rowOff>0</xdr:rowOff>
    </xdr:from>
    <xdr:to>
      <xdr:col>16</xdr:col>
      <xdr:colOff>114300</xdr:colOff>
      <xdr:row>66</xdr:row>
      <xdr:rowOff>54428</xdr:rowOff>
    </xdr:to>
    <xdr:sp macro="" textlink="">
      <xdr:nvSpPr>
        <xdr:cNvPr id="29" name="吹き出し: 線 28">
          <a:extLst>
            <a:ext uri="{FF2B5EF4-FFF2-40B4-BE49-F238E27FC236}">
              <a16:creationId xmlns:a16="http://schemas.microsoft.com/office/drawing/2014/main" id="{00000000-0008-0000-0200-00001D000000}"/>
            </a:ext>
          </a:extLst>
        </xdr:cNvPr>
        <xdr:cNvSpPr/>
      </xdr:nvSpPr>
      <xdr:spPr>
        <a:xfrm>
          <a:off x="6309360" y="23911560"/>
          <a:ext cx="3329940" cy="298268"/>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2</xdr:col>
      <xdr:colOff>1578429</xdr:colOff>
      <xdr:row>45</xdr:row>
      <xdr:rowOff>32658</xdr:rowOff>
    </xdr:from>
    <xdr:to>
      <xdr:col>5</xdr:col>
      <xdr:colOff>291194</xdr:colOff>
      <xdr:row>46</xdr:row>
      <xdr:rowOff>114302</xdr:rowOff>
    </xdr:to>
    <xdr:sp macro="" textlink="">
      <xdr:nvSpPr>
        <xdr:cNvPr id="30" name="吹き出し: 線 29">
          <a:extLst>
            <a:ext uri="{FF2B5EF4-FFF2-40B4-BE49-F238E27FC236}">
              <a16:creationId xmlns:a16="http://schemas.microsoft.com/office/drawing/2014/main" id="{00000000-0008-0000-0200-00001E000000}"/>
            </a:ext>
          </a:extLst>
        </xdr:cNvPr>
        <xdr:cNvSpPr/>
      </xdr:nvSpPr>
      <xdr:spPr>
        <a:xfrm>
          <a:off x="2144486" y="18712544"/>
          <a:ext cx="1564822" cy="353787"/>
        </a:xfrm>
        <a:prstGeom prst="borderCallout1">
          <a:avLst>
            <a:gd name="adj1" fmla="val 135165"/>
            <a:gd name="adj2" fmla="val -39400"/>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8</xdr:col>
      <xdr:colOff>272143</xdr:colOff>
      <xdr:row>48</xdr:row>
      <xdr:rowOff>68036</xdr:rowOff>
    </xdr:from>
    <xdr:to>
      <xdr:col>10</xdr:col>
      <xdr:colOff>435429</xdr:colOff>
      <xdr:row>49</xdr:row>
      <xdr:rowOff>163286</xdr:rowOff>
    </xdr:to>
    <xdr:sp macro="" textlink="">
      <xdr:nvSpPr>
        <xdr:cNvPr id="31" name="吹き出し: 線 30">
          <a:extLst>
            <a:ext uri="{FF2B5EF4-FFF2-40B4-BE49-F238E27FC236}">
              <a16:creationId xmlns:a16="http://schemas.microsoft.com/office/drawing/2014/main" id="{00000000-0008-0000-0200-00001F000000}"/>
            </a:ext>
          </a:extLst>
        </xdr:cNvPr>
        <xdr:cNvSpPr/>
      </xdr:nvSpPr>
      <xdr:spPr>
        <a:xfrm>
          <a:off x="5240383" y="19514276"/>
          <a:ext cx="993866" cy="361950"/>
        </a:xfrm>
        <a:prstGeom prst="borderCallout1">
          <a:avLst>
            <a:gd name="adj1" fmla="val 96613"/>
            <a:gd name="adj2" fmla="val -116327"/>
            <a:gd name="adj3" fmla="val 54949"/>
            <a:gd name="adj4" fmla="val -710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149678</xdr:colOff>
      <xdr:row>41</xdr:row>
      <xdr:rowOff>217714</xdr:rowOff>
    </xdr:from>
    <xdr:to>
      <xdr:col>13</xdr:col>
      <xdr:colOff>108858</xdr:colOff>
      <xdr:row>43</xdr:row>
      <xdr:rowOff>68035</xdr:rowOff>
    </xdr:to>
    <xdr:sp macro="" textlink="">
      <xdr:nvSpPr>
        <xdr:cNvPr id="32" name="吹き出し: 線 31">
          <a:extLst>
            <a:ext uri="{FF2B5EF4-FFF2-40B4-BE49-F238E27FC236}">
              <a16:creationId xmlns:a16="http://schemas.microsoft.com/office/drawing/2014/main" id="{00000000-0008-0000-0200-000020000000}"/>
            </a:ext>
          </a:extLst>
        </xdr:cNvPr>
        <xdr:cNvSpPr/>
      </xdr:nvSpPr>
      <xdr:spPr>
        <a:xfrm>
          <a:off x="6459038" y="17964694"/>
          <a:ext cx="980260" cy="368481"/>
        </a:xfrm>
        <a:prstGeom prst="borderCallout1">
          <a:avLst>
            <a:gd name="adj1" fmla="val -184869"/>
            <a:gd name="adj2" fmla="val -12218"/>
            <a:gd name="adj3" fmla="val 54949"/>
            <a:gd name="adj4" fmla="val -710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16</xdr:col>
      <xdr:colOff>435428</xdr:colOff>
      <xdr:row>41</xdr:row>
      <xdr:rowOff>163286</xdr:rowOff>
    </xdr:from>
    <xdr:to>
      <xdr:col>17</xdr:col>
      <xdr:colOff>421822</xdr:colOff>
      <xdr:row>43</xdr:row>
      <xdr:rowOff>13607</xdr:rowOff>
    </xdr:to>
    <xdr:sp macro="" textlink="">
      <xdr:nvSpPr>
        <xdr:cNvPr id="33" name="吹き出し: 線 32">
          <a:extLst>
            <a:ext uri="{FF2B5EF4-FFF2-40B4-BE49-F238E27FC236}">
              <a16:creationId xmlns:a16="http://schemas.microsoft.com/office/drawing/2014/main" id="{00000000-0008-0000-0200-000021000000}"/>
            </a:ext>
          </a:extLst>
        </xdr:cNvPr>
        <xdr:cNvSpPr/>
      </xdr:nvSpPr>
      <xdr:spPr>
        <a:xfrm>
          <a:off x="9960428" y="17910266"/>
          <a:ext cx="992234" cy="368481"/>
        </a:xfrm>
        <a:prstGeom prst="borderCallout1">
          <a:avLst>
            <a:gd name="adj1" fmla="val -155239"/>
            <a:gd name="adj2" fmla="val -1259"/>
            <a:gd name="adj3" fmla="val 54949"/>
            <a:gd name="adj4" fmla="val -710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0</xdr:colOff>
      <xdr:row>42</xdr:row>
      <xdr:rowOff>0</xdr:rowOff>
    </xdr:from>
    <xdr:to>
      <xdr:col>15</xdr:col>
      <xdr:colOff>40822</xdr:colOff>
      <xdr:row>44</xdr:row>
      <xdr:rowOff>27214</xdr:rowOff>
    </xdr:to>
    <xdr:sp macro="" textlink="">
      <xdr:nvSpPr>
        <xdr:cNvPr id="34" name="吹き出し: 線 33">
          <a:extLst>
            <a:ext uri="{FF2B5EF4-FFF2-40B4-BE49-F238E27FC236}">
              <a16:creationId xmlns:a16="http://schemas.microsoft.com/office/drawing/2014/main" id="{00000000-0008-0000-0200-000022000000}"/>
            </a:ext>
          </a:extLst>
        </xdr:cNvPr>
        <xdr:cNvSpPr/>
      </xdr:nvSpPr>
      <xdr:spPr>
        <a:xfrm>
          <a:off x="8046720" y="18036540"/>
          <a:ext cx="993322" cy="370114"/>
        </a:xfrm>
        <a:prstGeom prst="borderCallout1">
          <a:avLst>
            <a:gd name="adj1" fmla="val -207091"/>
            <a:gd name="adj2" fmla="val -34135"/>
            <a:gd name="adj3" fmla="val 54949"/>
            <a:gd name="adj4" fmla="val -710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7</xdr:col>
      <xdr:colOff>0</xdr:colOff>
      <xdr:row>75</xdr:row>
      <xdr:rowOff>0</xdr:rowOff>
    </xdr:from>
    <xdr:to>
      <xdr:col>9</xdr:col>
      <xdr:colOff>244929</xdr:colOff>
      <xdr:row>76</xdr:row>
      <xdr:rowOff>122464</xdr:rowOff>
    </xdr:to>
    <xdr:sp macro="" textlink="">
      <xdr:nvSpPr>
        <xdr:cNvPr id="35" name="吹き出し: 線 34">
          <a:extLst>
            <a:ext uri="{FF2B5EF4-FFF2-40B4-BE49-F238E27FC236}">
              <a16:creationId xmlns:a16="http://schemas.microsoft.com/office/drawing/2014/main" id="{00000000-0008-0000-0200-000023000000}"/>
            </a:ext>
          </a:extLst>
        </xdr:cNvPr>
        <xdr:cNvSpPr/>
      </xdr:nvSpPr>
      <xdr:spPr>
        <a:xfrm>
          <a:off x="4686300" y="26349960"/>
          <a:ext cx="984069" cy="366304"/>
        </a:xfrm>
        <a:prstGeom prst="borderCallout1">
          <a:avLst>
            <a:gd name="adj1" fmla="val 96613"/>
            <a:gd name="adj2" fmla="val -116327"/>
            <a:gd name="adj3" fmla="val 54949"/>
            <a:gd name="adj4" fmla="val -710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13</xdr:col>
      <xdr:colOff>1</xdr:colOff>
      <xdr:row>85</xdr:row>
      <xdr:rowOff>0</xdr:rowOff>
    </xdr:from>
    <xdr:to>
      <xdr:col>14</xdr:col>
      <xdr:colOff>373381</xdr:colOff>
      <xdr:row>86</xdr:row>
      <xdr:rowOff>68036</xdr:rowOff>
    </xdr:to>
    <xdr:sp macro="" textlink="">
      <xdr:nvSpPr>
        <xdr:cNvPr id="36" name="吹き出し: 線 35">
          <a:extLst>
            <a:ext uri="{FF2B5EF4-FFF2-40B4-BE49-F238E27FC236}">
              <a16:creationId xmlns:a16="http://schemas.microsoft.com/office/drawing/2014/main" id="{00000000-0008-0000-0200-000024000000}"/>
            </a:ext>
          </a:extLst>
        </xdr:cNvPr>
        <xdr:cNvSpPr/>
      </xdr:nvSpPr>
      <xdr:spPr>
        <a:xfrm>
          <a:off x="7330441" y="28834080"/>
          <a:ext cx="1089660" cy="349976"/>
        </a:xfrm>
        <a:prstGeom prst="borderCallout1">
          <a:avLst>
            <a:gd name="adj1" fmla="val 96613"/>
            <a:gd name="adj2" fmla="val -116327"/>
            <a:gd name="adj3" fmla="val 54949"/>
            <a:gd name="adj4" fmla="val -710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13</xdr:col>
      <xdr:colOff>140152</xdr:colOff>
      <xdr:row>93</xdr:row>
      <xdr:rowOff>136071</xdr:rowOff>
    </xdr:from>
    <xdr:to>
      <xdr:col>16</xdr:col>
      <xdr:colOff>342900</xdr:colOff>
      <xdr:row>94</xdr:row>
      <xdr:rowOff>228600</xdr:rowOff>
    </xdr:to>
    <xdr:sp macro="" textlink="">
      <xdr:nvSpPr>
        <xdr:cNvPr id="37" name="吹き出し: 線 36">
          <a:extLst>
            <a:ext uri="{FF2B5EF4-FFF2-40B4-BE49-F238E27FC236}">
              <a16:creationId xmlns:a16="http://schemas.microsoft.com/office/drawing/2014/main" id="{00000000-0008-0000-0200-000025000000}"/>
            </a:ext>
          </a:extLst>
        </xdr:cNvPr>
        <xdr:cNvSpPr/>
      </xdr:nvSpPr>
      <xdr:spPr>
        <a:xfrm>
          <a:off x="7470592" y="31797171"/>
          <a:ext cx="2397308" cy="351609"/>
        </a:xfrm>
        <a:prstGeom prst="borderCallout1">
          <a:avLst>
            <a:gd name="adj1" fmla="val 96613"/>
            <a:gd name="adj2" fmla="val -116327"/>
            <a:gd name="adj3" fmla="val 54949"/>
            <a:gd name="adj4" fmla="val -710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助産所は対象外のため記入不要</a:t>
          </a:r>
        </a:p>
      </xdr:txBody>
    </xdr:sp>
    <xdr:clientData/>
  </xdr:twoCellAnchor>
  <xdr:twoCellAnchor>
    <xdr:from>
      <xdr:col>13</xdr:col>
      <xdr:colOff>585107</xdr:colOff>
      <xdr:row>110</xdr:row>
      <xdr:rowOff>122465</xdr:rowOff>
    </xdr:from>
    <xdr:to>
      <xdr:col>14</xdr:col>
      <xdr:colOff>857250</xdr:colOff>
      <xdr:row>111</xdr:row>
      <xdr:rowOff>217715</xdr:rowOff>
    </xdr:to>
    <xdr:sp macro="" textlink="">
      <xdr:nvSpPr>
        <xdr:cNvPr id="38" name="吹き出し: 線 37">
          <a:extLst>
            <a:ext uri="{FF2B5EF4-FFF2-40B4-BE49-F238E27FC236}">
              <a16:creationId xmlns:a16="http://schemas.microsoft.com/office/drawing/2014/main" id="{00000000-0008-0000-0200-000026000000}"/>
            </a:ext>
          </a:extLst>
        </xdr:cNvPr>
        <xdr:cNvSpPr/>
      </xdr:nvSpPr>
      <xdr:spPr>
        <a:xfrm>
          <a:off x="7915547" y="37247105"/>
          <a:ext cx="988423" cy="361950"/>
        </a:xfrm>
        <a:prstGeom prst="borderCallout1">
          <a:avLst>
            <a:gd name="adj1" fmla="val 96613"/>
            <a:gd name="adj2" fmla="val -116327"/>
            <a:gd name="adj3" fmla="val 54949"/>
            <a:gd name="adj4" fmla="val -710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16</xdr:col>
      <xdr:colOff>802821</xdr:colOff>
      <xdr:row>17</xdr:row>
      <xdr:rowOff>95249</xdr:rowOff>
    </xdr:from>
    <xdr:to>
      <xdr:col>18</xdr:col>
      <xdr:colOff>95250</xdr:colOff>
      <xdr:row>17</xdr:row>
      <xdr:rowOff>449034</xdr:rowOff>
    </xdr:to>
    <xdr:sp macro="" textlink="">
      <xdr:nvSpPr>
        <xdr:cNvPr id="39" name="吹き出し: 線 38">
          <a:extLst>
            <a:ext uri="{FF2B5EF4-FFF2-40B4-BE49-F238E27FC236}">
              <a16:creationId xmlns:a16="http://schemas.microsoft.com/office/drawing/2014/main" id="{00000000-0008-0000-0200-000027000000}"/>
            </a:ext>
          </a:extLst>
        </xdr:cNvPr>
        <xdr:cNvSpPr/>
      </xdr:nvSpPr>
      <xdr:spPr>
        <a:xfrm>
          <a:off x="10327821" y="5688329"/>
          <a:ext cx="763089"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435428</xdr:colOff>
      <xdr:row>17</xdr:row>
      <xdr:rowOff>108858</xdr:rowOff>
    </xdr:from>
    <xdr:to>
      <xdr:col>13</xdr:col>
      <xdr:colOff>163286</xdr:colOff>
      <xdr:row>17</xdr:row>
      <xdr:rowOff>462643</xdr:rowOff>
    </xdr:to>
    <xdr:sp macro="" textlink="">
      <xdr:nvSpPr>
        <xdr:cNvPr id="40" name="吹き出し: 線 39">
          <a:extLst>
            <a:ext uri="{FF2B5EF4-FFF2-40B4-BE49-F238E27FC236}">
              <a16:creationId xmlns:a16="http://schemas.microsoft.com/office/drawing/2014/main" id="{00000000-0008-0000-0200-000028000000}"/>
            </a:ext>
          </a:extLst>
        </xdr:cNvPr>
        <xdr:cNvSpPr/>
      </xdr:nvSpPr>
      <xdr:spPr>
        <a:xfrm>
          <a:off x="6744788" y="5701938"/>
          <a:ext cx="748938"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816429</xdr:colOff>
      <xdr:row>19</xdr:row>
      <xdr:rowOff>68036</xdr:rowOff>
    </xdr:from>
    <xdr:to>
      <xdr:col>17</xdr:col>
      <xdr:colOff>299357</xdr:colOff>
      <xdr:row>19</xdr:row>
      <xdr:rowOff>364671</xdr:rowOff>
    </xdr:to>
    <xdr:sp macro="" textlink="">
      <xdr:nvSpPr>
        <xdr:cNvPr id="41" name="吹き出し: 線 40">
          <a:extLst>
            <a:ext uri="{FF2B5EF4-FFF2-40B4-BE49-F238E27FC236}">
              <a16:creationId xmlns:a16="http://schemas.microsoft.com/office/drawing/2014/main" id="{00000000-0008-0000-0200-000029000000}"/>
            </a:ext>
          </a:extLst>
        </xdr:cNvPr>
        <xdr:cNvSpPr/>
      </xdr:nvSpPr>
      <xdr:spPr>
        <a:xfrm>
          <a:off x="8863149" y="6590756"/>
          <a:ext cx="1967048" cy="296635"/>
        </a:xfrm>
        <a:prstGeom prst="borderCallout1">
          <a:avLst>
            <a:gd name="adj1" fmla="val -90332"/>
            <a:gd name="adj2" fmla="val 120220"/>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5</xdr:col>
      <xdr:colOff>176893</xdr:colOff>
      <xdr:row>58</xdr:row>
      <xdr:rowOff>27214</xdr:rowOff>
    </xdr:from>
    <xdr:to>
      <xdr:col>6</xdr:col>
      <xdr:colOff>258536</xdr:colOff>
      <xdr:row>59</xdr:row>
      <xdr:rowOff>108856</xdr:rowOff>
    </xdr:to>
    <xdr:sp macro="" textlink="">
      <xdr:nvSpPr>
        <xdr:cNvPr id="42" name="吹き出し: 線 41">
          <a:extLst>
            <a:ext uri="{FF2B5EF4-FFF2-40B4-BE49-F238E27FC236}">
              <a16:creationId xmlns:a16="http://schemas.microsoft.com/office/drawing/2014/main" id="{00000000-0008-0000-0200-00002A000000}"/>
            </a:ext>
          </a:extLst>
        </xdr:cNvPr>
        <xdr:cNvSpPr/>
      </xdr:nvSpPr>
      <xdr:spPr>
        <a:xfrm>
          <a:off x="3605893" y="22079494"/>
          <a:ext cx="759823" cy="348342"/>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340179</xdr:colOff>
      <xdr:row>52</xdr:row>
      <xdr:rowOff>163286</xdr:rowOff>
    </xdr:from>
    <xdr:to>
      <xdr:col>5</xdr:col>
      <xdr:colOff>149679</xdr:colOff>
      <xdr:row>53</xdr:row>
      <xdr:rowOff>244928</xdr:rowOff>
    </xdr:to>
    <xdr:sp macro="" textlink="">
      <xdr:nvSpPr>
        <xdr:cNvPr id="43" name="吹き出し: 線 42">
          <a:extLst>
            <a:ext uri="{FF2B5EF4-FFF2-40B4-BE49-F238E27FC236}">
              <a16:creationId xmlns:a16="http://schemas.microsoft.com/office/drawing/2014/main" id="{00000000-0008-0000-0200-00002B000000}"/>
            </a:ext>
          </a:extLst>
        </xdr:cNvPr>
        <xdr:cNvSpPr/>
      </xdr:nvSpPr>
      <xdr:spPr>
        <a:xfrm>
          <a:off x="2824299" y="20600126"/>
          <a:ext cx="754380" cy="355962"/>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2</xdr:col>
      <xdr:colOff>1012371</xdr:colOff>
      <xdr:row>38</xdr:row>
      <xdr:rowOff>849086</xdr:rowOff>
    </xdr:from>
    <xdr:to>
      <xdr:col>4</xdr:col>
      <xdr:colOff>193221</xdr:colOff>
      <xdr:row>38</xdr:row>
      <xdr:rowOff>1202873</xdr:rowOff>
    </xdr:to>
    <xdr:sp macro="" textlink="">
      <xdr:nvSpPr>
        <xdr:cNvPr id="46" name="吹き出し: 線 45">
          <a:extLst>
            <a:ext uri="{FF2B5EF4-FFF2-40B4-BE49-F238E27FC236}">
              <a16:creationId xmlns:a16="http://schemas.microsoft.com/office/drawing/2014/main" id="{00000000-0008-0000-0200-00002E000000}"/>
            </a:ext>
          </a:extLst>
        </xdr:cNvPr>
        <xdr:cNvSpPr/>
      </xdr:nvSpPr>
      <xdr:spPr>
        <a:xfrm>
          <a:off x="1578428" y="16753115"/>
          <a:ext cx="1564822" cy="353787"/>
        </a:xfrm>
        <a:prstGeom prst="borderCallout1">
          <a:avLst>
            <a:gd name="adj1" fmla="val 172088"/>
            <a:gd name="adj2" fmla="val -6704"/>
            <a:gd name="adj3" fmla="val 110504"/>
            <a:gd name="adj4" fmla="val 5223"/>
          </a:avLst>
        </a:prstGeom>
        <a:solidFill>
          <a:srgbClr val="ED7D31">
            <a:lumMod val="20000"/>
            <a:lumOff val="80000"/>
          </a:srgbClr>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プルダウンから選択</a:t>
          </a:r>
        </a:p>
      </xdr:txBody>
    </xdr:sp>
    <xdr:clientData/>
  </xdr:twoCellAnchor>
  <xdr:twoCellAnchor>
    <xdr:from>
      <xdr:col>5</xdr:col>
      <xdr:colOff>13606</xdr:colOff>
      <xdr:row>43</xdr:row>
      <xdr:rowOff>40821</xdr:rowOff>
    </xdr:from>
    <xdr:to>
      <xdr:col>6</xdr:col>
      <xdr:colOff>152400</xdr:colOff>
      <xdr:row>44</xdr:row>
      <xdr:rowOff>259080</xdr:rowOff>
    </xdr:to>
    <xdr:sp macro="" textlink="">
      <xdr:nvSpPr>
        <xdr:cNvPr id="49" name="吹き出し: 線 48">
          <a:extLst>
            <a:ext uri="{FF2B5EF4-FFF2-40B4-BE49-F238E27FC236}">
              <a16:creationId xmlns:a16="http://schemas.microsoft.com/office/drawing/2014/main" id="{00000000-0008-0000-0200-000031000000}"/>
            </a:ext>
          </a:extLst>
        </xdr:cNvPr>
        <xdr:cNvSpPr/>
      </xdr:nvSpPr>
      <xdr:spPr>
        <a:xfrm>
          <a:off x="3442606" y="18305961"/>
          <a:ext cx="816974" cy="332559"/>
        </a:xfrm>
        <a:prstGeom prst="borderCallout1">
          <a:avLst>
            <a:gd name="adj1" fmla="val -203312"/>
            <a:gd name="adj2" fmla="val 578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220980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449580</xdr:colOff>
          <xdr:row>127</xdr:row>
          <xdr:rowOff>236220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449580</xdr:colOff>
          <xdr:row>129</xdr:row>
          <xdr:rowOff>7620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45720</xdr:colOff>
          <xdr:row>28</xdr:row>
          <xdr:rowOff>327660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45720</xdr:colOff>
          <xdr:row>29</xdr:row>
          <xdr:rowOff>403860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68580</xdr:colOff>
          <xdr:row>30</xdr:row>
          <xdr:rowOff>556260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952501</xdr:colOff>
      <xdr:row>2</xdr:row>
      <xdr:rowOff>95249</xdr:rowOff>
    </xdr:from>
    <xdr:to>
      <xdr:col>18</xdr:col>
      <xdr:colOff>367394</xdr:colOff>
      <xdr:row>2</xdr:row>
      <xdr:rowOff>394606</xdr:rowOff>
    </xdr:to>
    <xdr:sp macro="" textlink="">
      <xdr:nvSpPr>
        <xdr:cNvPr id="18" name="吹き出し: 線 17">
          <a:extLst>
            <a:ext uri="{FF2B5EF4-FFF2-40B4-BE49-F238E27FC236}">
              <a16:creationId xmlns:a16="http://schemas.microsoft.com/office/drawing/2014/main" id="{00000000-0008-0000-0300-000012000000}"/>
            </a:ext>
          </a:extLst>
        </xdr:cNvPr>
        <xdr:cNvSpPr/>
      </xdr:nvSpPr>
      <xdr:spPr>
        <a:xfrm>
          <a:off x="10477501" y="742949"/>
          <a:ext cx="885553"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30481</xdr:colOff>
      <xdr:row>4</xdr:row>
      <xdr:rowOff>68035</xdr:rowOff>
    </xdr:from>
    <xdr:to>
      <xdr:col>18</xdr:col>
      <xdr:colOff>762001</xdr:colOff>
      <xdr:row>5</xdr:row>
      <xdr:rowOff>149679</xdr:rowOff>
    </xdr:to>
    <xdr:sp macro="" textlink="">
      <xdr:nvSpPr>
        <xdr:cNvPr id="19" name="吹き出し: 線 18">
          <a:extLst>
            <a:ext uri="{FF2B5EF4-FFF2-40B4-BE49-F238E27FC236}">
              <a16:creationId xmlns:a16="http://schemas.microsoft.com/office/drawing/2014/main" id="{00000000-0008-0000-0300-000013000000}"/>
            </a:ext>
          </a:extLst>
        </xdr:cNvPr>
        <xdr:cNvSpPr/>
      </xdr:nvSpPr>
      <xdr:spPr>
        <a:xfrm>
          <a:off x="8077201" y="1515835"/>
          <a:ext cx="3680460" cy="29500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530679</xdr:colOff>
      <xdr:row>2</xdr:row>
      <xdr:rowOff>553811</xdr:rowOff>
    </xdr:from>
    <xdr:to>
      <xdr:col>13</xdr:col>
      <xdr:colOff>27215</xdr:colOff>
      <xdr:row>5</xdr:row>
      <xdr:rowOff>35378</xdr:rowOff>
    </xdr:to>
    <xdr:sp macro="" textlink="">
      <xdr:nvSpPr>
        <xdr:cNvPr id="20" name="四角形: 角を丸くする 19">
          <a:extLst>
            <a:ext uri="{FF2B5EF4-FFF2-40B4-BE49-F238E27FC236}">
              <a16:creationId xmlns:a16="http://schemas.microsoft.com/office/drawing/2014/main" id="{00000000-0008-0000-0300-000014000000}"/>
            </a:ext>
          </a:extLst>
        </xdr:cNvPr>
        <xdr:cNvSpPr/>
      </xdr:nvSpPr>
      <xdr:spPr>
        <a:xfrm>
          <a:off x="4637859" y="1201511"/>
          <a:ext cx="2719796" cy="49502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記入例（施術所）</a:t>
          </a:r>
        </a:p>
      </xdr:txBody>
    </xdr:sp>
    <xdr:clientData/>
  </xdr:twoCellAnchor>
  <xdr:twoCellAnchor>
    <xdr:from>
      <xdr:col>15</xdr:col>
      <xdr:colOff>456111</xdr:colOff>
      <xdr:row>14</xdr:row>
      <xdr:rowOff>247106</xdr:rowOff>
    </xdr:from>
    <xdr:to>
      <xdr:col>18</xdr:col>
      <xdr:colOff>428896</xdr:colOff>
      <xdr:row>14</xdr:row>
      <xdr:rowOff>543741</xdr:rowOff>
    </xdr:to>
    <xdr:sp macro="" textlink="">
      <xdr:nvSpPr>
        <xdr:cNvPr id="21" name="吹き出し: 線 20">
          <a:extLst>
            <a:ext uri="{FF2B5EF4-FFF2-40B4-BE49-F238E27FC236}">
              <a16:creationId xmlns:a16="http://schemas.microsoft.com/office/drawing/2014/main" id="{00000000-0008-0000-0300-000015000000}"/>
            </a:ext>
          </a:extLst>
        </xdr:cNvPr>
        <xdr:cNvSpPr/>
      </xdr:nvSpPr>
      <xdr:spPr>
        <a:xfrm>
          <a:off x="9455331" y="4582886"/>
          <a:ext cx="1969225" cy="296635"/>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プルダウンから１区分選択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300-000016000000}"/>
            </a:ext>
          </a:extLst>
        </xdr:cNvPr>
        <xdr:cNvSpPr/>
      </xdr:nvSpPr>
      <xdr:spPr>
        <a:xfrm>
          <a:off x="4931230" y="3050722"/>
          <a:ext cx="1650273"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300-000017000000}"/>
            </a:ext>
          </a:extLst>
        </xdr:cNvPr>
        <xdr:cNvSpPr/>
      </xdr:nvSpPr>
      <xdr:spPr>
        <a:xfrm>
          <a:off x="4863194" y="6549934"/>
          <a:ext cx="1650273"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315688</xdr:colOff>
      <xdr:row>16</xdr:row>
      <xdr:rowOff>70758</xdr:rowOff>
    </xdr:from>
    <xdr:to>
      <xdr:col>6</xdr:col>
      <xdr:colOff>394609</xdr:colOff>
      <xdr:row>16</xdr:row>
      <xdr:rowOff>367393</xdr:rowOff>
    </xdr:to>
    <xdr:sp macro="" textlink="">
      <xdr:nvSpPr>
        <xdr:cNvPr id="24" name="吹き出し: 線 23">
          <a:extLst>
            <a:ext uri="{FF2B5EF4-FFF2-40B4-BE49-F238E27FC236}">
              <a16:creationId xmlns:a16="http://schemas.microsoft.com/office/drawing/2014/main" id="{00000000-0008-0000-0300-000018000000}"/>
            </a:ext>
          </a:extLst>
        </xdr:cNvPr>
        <xdr:cNvSpPr/>
      </xdr:nvSpPr>
      <xdr:spPr>
        <a:xfrm>
          <a:off x="3744688" y="5244738"/>
          <a:ext cx="757101"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5" name="吹き出し: 線 24">
          <a:extLst>
            <a:ext uri="{FF2B5EF4-FFF2-40B4-BE49-F238E27FC236}">
              <a16:creationId xmlns:a16="http://schemas.microsoft.com/office/drawing/2014/main" id="{00000000-0008-0000-0300-000019000000}"/>
            </a:ext>
          </a:extLst>
        </xdr:cNvPr>
        <xdr:cNvSpPr/>
      </xdr:nvSpPr>
      <xdr:spPr>
        <a:xfrm>
          <a:off x="4095750" y="7346224"/>
          <a:ext cx="164265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217715</xdr:colOff>
      <xdr:row>7</xdr:row>
      <xdr:rowOff>394607</xdr:rowOff>
    </xdr:to>
    <xdr:sp macro="" textlink="">
      <xdr:nvSpPr>
        <xdr:cNvPr id="26" name="吹き出し: 線 25">
          <a:extLst>
            <a:ext uri="{FF2B5EF4-FFF2-40B4-BE49-F238E27FC236}">
              <a16:creationId xmlns:a16="http://schemas.microsoft.com/office/drawing/2014/main" id="{00000000-0008-0000-0300-00001A000000}"/>
            </a:ext>
          </a:extLst>
        </xdr:cNvPr>
        <xdr:cNvSpPr/>
      </xdr:nvSpPr>
      <xdr:spPr>
        <a:xfrm>
          <a:off x="5036277" y="2165168"/>
          <a:ext cx="980258" cy="340179"/>
        </a:xfrm>
        <a:prstGeom prst="borderCallout1">
          <a:avLst>
            <a:gd name="adj1" fmla="val 75659"/>
            <a:gd name="adj2" fmla="val -18350"/>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40821</xdr:colOff>
      <xdr:row>24</xdr:row>
      <xdr:rowOff>544286</xdr:rowOff>
    </xdr:to>
    <xdr:sp macro="" textlink="">
      <xdr:nvSpPr>
        <xdr:cNvPr id="27" name="吹き出し: 線 26">
          <a:extLst>
            <a:ext uri="{FF2B5EF4-FFF2-40B4-BE49-F238E27FC236}">
              <a16:creationId xmlns:a16="http://schemas.microsoft.com/office/drawing/2014/main" id="{00000000-0008-0000-0300-00001B000000}"/>
            </a:ext>
          </a:extLst>
        </xdr:cNvPr>
        <xdr:cNvSpPr/>
      </xdr:nvSpPr>
      <xdr:spPr>
        <a:xfrm>
          <a:off x="7915547" y="9952809"/>
          <a:ext cx="3120934"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11</xdr:col>
      <xdr:colOff>381000</xdr:colOff>
      <xdr:row>42</xdr:row>
      <xdr:rowOff>81644</xdr:rowOff>
    </xdr:from>
    <xdr:to>
      <xdr:col>13</xdr:col>
      <xdr:colOff>108858</xdr:colOff>
      <xdr:row>44</xdr:row>
      <xdr:rowOff>92529</xdr:rowOff>
    </xdr:to>
    <xdr:sp macro="" textlink="">
      <xdr:nvSpPr>
        <xdr:cNvPr id="29" name="吹き出し: 線 28">
          <a:extLst>
            <a:ext uri="{FF2B5EF4-FFF2-40B4-BE49-F238E27FC236}">
              <a16:creationId xmlns:a16="http://schemas.microsoft.com/office/drawing/2014/main" id="{00000000-0008-0000-0300-00001D000000}"/>
            </a:ext>
          </a:extLst>
        </xdr:cNvPr>
        <xdr:cNvSpPr/>
      </xdr:nvSpPr>
      <xdr:spPr>
        <a:xfrm>
          <a:off x="6690360" y="18118184"/>
          <a:ext cx="748938" cy="353785"/>
        </a:xfrm>
        <a:prstGeom prst="borderCallout1">
          <a:avLst>
            <a:gd name="adj1" fmla="val -216602"/>
            <a:gd name="adj2" fmla="val -214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13</xdr:col>
      <xdr:colOff>693965</xdr:colOff>
      <xdr:row>42</xdr:row>
      <xdr:rowOff>108857</xdr:rowOff>
    </xdr:from>
    <xdr:to>
      <xdr:col>14</xdr:col>
      <xdr:colOff>734786</xdr:colOff>
      <xdr:row>44</xdr:row>
      <xdr:rowOff>119742</xdr:rowOff>
    </xdr:to>
    <xdr:sp macro="" textlink="">
      <xdr:nvSpPr>
        <xdr:cNvPr id="30" name="吹き出し: 線 29">
          <a:extLst>
            <a:ext uri="{FF2B5EF4-FFF2-40B4-BE49-F238E27FC236}">
              <a16:creationId xmlns:a16="http://schemas.microsoft.com/office/drawing/2014/main" id="{00000000-0008-0000-0300-00001E000000}"/>
            </a:ext>
          </a:extLst>
        </xdr:cNvPr>
        <xdr:cNvSpPr/>
      </xdr:nvSpPr>
      <xdr:spPr>
        <a:xfrm>
          <a:off x="8024405" y="18145397"/>
          <a:ext cx="757101" cy="353785"/>
        </a:xfrm>
        <a:prstGeom prst="borderCallout1">
          <a:avLst>
            <a:gd name="adj1" fmla="val -216603"/>
            <a:gd name="adj2" fmla="val -2499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16</xdr:col>
      <xdr:colOff>244928</xdr:colOff>
      <xdr:row>42</xdr:row>
      <xdr:rowOff>81642</xdr:rowOff>
    </xdr:from>
    <xdr:to>
      <xdr:col>17</xdr:col>
      <xdr:colOff>13608</xdr:colOff>
      <xdr:row>44</xdr:row>
      <xdr:rowOff>95248</xdr:rowOff>
    </xdr:to>
    <xdr:sp macro="" textlink="">
      <xdr:nvSpPr>
        <xdr:cNvPr id="31" name="吹き出し: 線 30">
          <a:extLst>
            <a:ext uri="{FF2B5EF4-FFF2-40B4-BE49-F238E27FC236}">
              <a16:creationId xmlns:a16="http://schemas.microsoft.com/office/drawing/2014/main" id="{00000000-0008-0000-0300-00001F000000}"/>
            </a:ext>
          </a:extLst>
        </xdr:cNvPr>
        <xdr:cNvSpPr/>
      </xdr:nvSpPr>
      <xdr:spPr>
        <a:xfrm>
          <a:off x="9769928" y="18118182"/>
          <a:ext cx="774520" cy="356506"/>
        </a:xfrm>
        <a:prstGeom prst="borderCallout1">
          <a:avLst>
            <a:gd name="adj1" fmla="val -210759"/>
            <a:gd name="adj2" fmla="val 2184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5</xdr:col>
      <xdr:colOff>272688</xdr:colOff>
      <xdr:row>57</xdr:row>
      <xdr:rowOff>149135</xdr:rowOff>
    </xdr:from>
    <xdr:to>
      <xdr:col>6</xdr:col>
      <xdr:colOff>351065</xdr:colOff>
      <xdr:row>58</xdr:row>
      <xdr:rowOff>222613</xdr:rowOff>
    </xdr:to>
    <xdr:sp macro="" textlink="">
      <xdr:nvSpPr>
        <xdr:cNvPr id="33" name="吹き出し: 線 32">
          <a:extLst>
            <a:ext uri="{FF2B5EF4-FFF2-40B4-BE49-F238E27FC236}">
              <a16:creationId xmlns:a16="http://schemas.microsoft.com/office/drawing/2014/main" id="{00000000-0008-0000-0300-000021000000}"/>
            </a:ext>
          </a:extLst>
        </xdr:cNvPr>
        <xdr:cNvSpPr/>
      </xdr:nvSpPr>
      <xdr:spPr>
        <a:xfrm>
          <a:off x="3701688" y="21934715"/>
          <a:ext cx="756557" cy="340178"/>
        </a:xfrm>
        <a:prstGeom prst="borderCallout1">
          <a:avLst>
            <a:gd name="adj1" fmla="val 73844"/>
            <a:gd name="adj2" fmla="val -102029"/>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9</xdr:col>
      <xdr:colOff>85724</xdr:colOff>
      <xdr:row>48</xdr:row>
      <xdr:rowOff>176893</xdr:rowOff>
    </xdr:from>
    <xdr:to>
      <xdr:col>12</xdr:col>
      <xdr:colOff>231320</xdr:colOff>
      <xdr:row>49</xdr:row>
      <xdr:rowOff>255814</xdr:rowOff>
    </xdr:to>
    <xdr:sp macro="" textlink="">
      <xdr:nvSpPr>
        <xdr:cNvPr id="34" name="吹き出し: 線 33">
          <a:extLst>
            <a:ext uri="{FF2B5EF4-FFF2-40B4-BE49-F238E27FC236}">
              <a16:creationId xmlns:a16="http://schemas.microsoft.com/office/drawing/2014/main" id="{00000000-0008-0000-0300-000022000000}"/>
            </a:ext>
          </a:extLst>
        </xdr:cNvPr>
        <xdr:cNvSpPr/>
      </xdr:nvSpPr>
      <xdr:spPr>
        <a:xfrm>
          <a:off x="5511164" y="19623133"/>
          <a:ext cx="1540056" cy="345621"/>
        </a:xfrm>
        <a:prstGeom prst="borderCallout1">
          <a:avLst>
            <a:gd name="adj1" fmla="val 54715"/>
            <a:gd name="adj2" fmla="val -75525"/>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6</xdr:col>
      <xdr:colOff>408215</xdr:colOff>
      <xdr:row>51</xdr:row>
      <xdr:rowOff>206283</xdr:rowOff>
    </xdr:from>
    <xdr:to>
      <xdr:col>10</xdr:col>
      <xdr:colOff>320040</xdr:colOff>
      <xdr:row>52</xdr:row>
      <xdr:rowOff>259080</xdr:rowOff>
    </xdr:to>
    <xdr:sp macro="" textlink="">
      <xdr:nvSpPr>
        <xdr:cNvPr id="35" name="吹き出し: 線 34">
          <a:extLst>
            <a:ext uri="{FF2B5EF4-FFF2-40B4-BE49-F238E27FC236}">
              <a16:creationId xmlns:a16="http://schemas.microsoft.com/office/drawing/2014/main" id="{00000000-0008-0000-0300-000023000000}"/>
            </a:ext>
          </a:extLst>
        </xdr:cNvPr>
        <xdr:cNvSpPr/>
      </xdr:nvSpPr>
      <xdr:spPr>
        <a:xfrm>
          <a:off x="4515395" y="20368803"/>
          <a:ext cx="1603465" cy="327117"/>
        </a:xfrm>
        <a:prstGeom prst="borderCallout1">
          <a:avLst>
            <a:gd name="adj1" fmla="val -92572"/>
            <a:gd name="adj2" fmla="val -184427"/>
            <a:gd name="adj3" fmla="val 42111"/>
            <a:gd name="adj4" fmla="val -103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7</xdr:col>
      <xdr:colOff>0</xdr:colOff>
      <xdr:row>75</xdr:row>
      <xdr:rowOff>0</xdr:rowOff>
    </xdr:from>
    <xdr:to>
      <xdr:col>9</xdr:col>
      <xdr:colOff>13607</xdr:colOff>
      <xdr:row>76</xdr:row>
      <xdr:rowOff>106135</xdr:rowOff>
    </xdr:to>
    <xdr:sp macro="" textlink="">
      <xdr:nvSpPr>
        <xdr:cNvPr id="36" name="吹き出し: 線 35">
          <a:extLst>
            <a:ext uri="{FF2B5EF4-FFF2-40B4-BE49-F238E27FC236}">
              <a16:creationId xmlns:a16="http://schemas.microsoft.com/office/drawing/2014/main" id="{00000000-0008-0000-0300-000024000000}"/>
            </a:ext>
          </a:extLst>
        </xdr:cNvPr>
        <xdr:cNvSpPr/>
      </xdr:nvSpPr>
      <xdr:spPr>
        <a:xfrm>
          <a:off x="4686300" y="26349960"/>
          <a:ext cx="752747" cy="349975"/>
        </a:xfrm>
        <a:prstGeom prst="borderCallout1">
          <a:avLst>
            <a:gd name="adj1" fmla="val 93475"/>
            <a:gd name="adj2" fmla="val -26070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9</xdr:col>
      <xdr:colOff>0</xdr:colOff>
      <xdr:row>85</xdr:row>
      <xdr:rowOff>0</xdr:rowOff>
    </xdr:from>
    <xdr:to>
      <xdr:col>10</xdr:col>
      <xdr:colOff>394607</xdr:colOff>
      <xdr:row>86</xdr:row>
      <xdr:rowOff>51707</xdr:rowOff>
    </xdr:to>
    <xdr:sp macro="" textlink="">
      <xdr:nvSpPr>
        <xdr:cNvPr id="37" name="吹き出し: 線 36">
          <a:extLst>
            <a:ext uri="{FF2B5EF4-FFF2-40B4-BE49-F238E27FC236}">
              <a16:creationId xmlns:a16="http://schemas.microsoft.com/office/drawing/2014/main" id="{00000000-0008-0000-0300-000025000000}"/>
            </a:ext>
          </a:extLst>
        </xdr:cNvPr>
        <xdr:cNvSpPr/>
      </xdr:nvSpPr>
      <xdr:spPr>
        <a:xfrm>
          <a:off x="5425440" y="28834080"/>
          <a:ext cx="767987" cy="333647"/>
        </a:xfrm>
        <a:prstGeom prst="borderCallout1">
          <a:avLst>
            <a:gd name="adj1" fmla="val 74095"/>
            <a:gd name="adj2" fmla="val -39284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15</xdr:col>
      <xdr:colOff>44901</xdr:colOff>
      <xdr:row>91</xdr:row>
      <xdr:rowOff>303438</xdr:rowOff>
    </xdr:from>
    <xdr:to>
      <xdr:col>17</xdr:col>
      <xdr:colOff>217714</xdr:colOff>
      <xdr:row>92</xdr:row>
      <xdr:rowOff>544285</xdr:rowOff>
    </xdr:to>
    <xdr:sp macro="" textlink="">
      <xdr:nvSpPr>
        <xdr:cNvPr id="38" name="吹き出し: 線 37">
          <a:extLst>
            <a:ext uri="{FF2B5EF4-FFF2-40B4-BE49-F238E27FC236}">
              <a16:creationId xmlns:a16="http://schemas.microsoft.com/office/drawing/2014/main" id="{00000000-0008-0000-0300-000026000000}"/>
            </a:ext>
          </a:extLst>
        </xdr:cNvPr>
        <xdr:cNvSpPr/>
      </xdr:nvSpPr>
      <xdr:spPr>
        <a:xfrm>
          <a:off x="9044121" y="30836778"/>
          <a:ext cx="1704433" cy="606607"/>
        </a:xfrm>
        <a:prstGeom prst="borderCallout1">
          <a:avLst>
            <a:gd name="adj1" fmla="val -79305"/>
            <a:gd name="adj2" fmla="val -401899"/>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施術所は対象外のため記入不要</a:t>
          </a:r>
        </a:p>
      </xdr:txBody>
    </xdr:sp>
    <xdr:clientData/>
  </xdr:twoCellAnchor>
  <xdr:twoCellAnchor>
    <xdr:from>
      <xdr:col>14</xdr:col>
      <xdr:colOff>476250</xdr:colOff>
      <xdr:row>109</xdr:row>
      <xdr:rowOff>40822</xdr:rowOff>
    </xdr:from>
    <xdr:to>
      <xdr:col>15</xdr:col>
      <xdr:colOff>285750</xdr:colOff>
      <xdr:row>110</xdr:row>
      <xdr:rowOff>24493</xdr:rowOff>
    </xdr:to>
    <xdr:sp macro="" textlink="">
      <xdr:nvSpPr>
        <xdr:cNvPr id="39" name="吹き出し: 線 38">
          <a:extLst>
            <a:ext uri="{FF2B5EF4-FFF2-40B4-BE49-F238E27FC236}">
              <a16:creationId xmlns:a16="http://schemas.microsoft.com/office/drawing/2014/main" id="{00000000-0008-0000-0300-000027000000}"/>
            </a:ext>
          </a:extLst>
        </xdr:cNvPr>
        <xdr:cNvSpPr/>
      </xdr:nvSpPr>
      <xdr:spPr>
        <a:xfrm>
          <a:off x="8522970" y="36807322"/>
          <a:ext cx="762000" cy="341811"/>
        </a:xfrm>
        <a:prstGeom prst="borderCallout1">
          <a:avLst>
            <a:gd name="adj1" fmla="val 240762"/>
            <a:gd name="adj2" fmla="val -301775"/>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12</xdr:col>
      <xdr:colOff>0</xdr:colOff>
      <xdr:row>65</xdr:row>
      <xdr:rowOff>0</xdr:rowOff>
    </xdr:from>
    <xdr:to>
      <xdr:col>16</xdr:col>
      <xdr:colOff>510540</xdr:colOff>
      <xdr:row>66</xdr:row>
      <xdr:rowOff>54428</xdr:rowOff>
    </xdr:to>
    <xdr:sp macro="" textlink="">
      <xdr:nvSpPr>
        <xdr:cNvPr id="40" name="吹き出し: 線 39">
          <a:extLst>
            <a:ext uri="{FF2B5EF4-FFF2-40B4-BE49-F238E27FC236}">
              <a16:creationId xmlns:a16="http://schemas.microsoft.com/office/drawing/2014/main" id="{00000000-0008-0000-0300-000028000000}"/>
            </a:ext>
          </a:extLst>
        </xdr:cNvPr>
        <xdr:cNvSpPr/>
      </xdr:nvSpPr>
      <xdr:spPr>
        <a:xfrm>
          <a:off x="6819900" y="23911560"/>
          <a:ext cx="3215640" cy="298268"/>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11</xdr:col>
      <xdr:colOff>312964</xdr:colOff>
      <xdr:row>17</xdr:row>
      <xdr:rowOff>108857</xdr:rowOff>
    </xdr:from>
    <xdr:to>
      <xdr:col>13</xdr:col>
      <xdr:colOff>40822</xdr:colOff>
      <xdr:row>17</xdr:row>
      <xdr:rowOff>459921</xdr:rowOff>
    </xdr:to>
    <xdr:sp macro="" textlink="">
      <xdr:nvSpPr>
        <xdr:cNvPr id="41" name="吹き出し: 線 40">
          <a:extLst>
            <a:ext uri="{FF2B5EF4-FFF2-40B4-BE49-F238E27FC236}">
              <a16:creationId xmlns:a16="http://schemas.microsoft.com/office/drawing/2014/main" id="{00000000-0008-0000-0300-000029000000}"/>
            </a:ext>
          </a:extLst>
        </xdr:cNvPr>
        <xdr:cNvSpPr/>
      </xdr:nvSpPr>
      <xdr:spPr>
        <a:xfrm>
          <a:off x="6622324" y="5701937"/>
          <a:ext cx="748938" cy="351064"/>
        </a:xfrm>
        <a:prstGeom prst="borderCallout1">
          <a:avLst>
            <a:gd name="adj1" fmla="val 54715"/>
            <a:gd name="adj2" fmla="val -5534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17</xdr:col>
      <xdr:colOff>27214</xdr:colOff>
      <xdr:row>17</xdr:row>
      <xdr:rowOff>108857</xdr:rowOff>
    </xdr:from>
    <xdr:to>
      <xdr:col>18</xdr:col>
      <xdr:colOff>326571</xdr:colOff>
      <xdr:row>17</xdr:row>
      <xdr:rowOff>459921</xdr:rowOff>
    </xdr:to>
    <xdr:sp macro="" textlink="">
      <xdr:nvSpPr>
        <xdr:cNvPr id="42" name="吹き出し: 線 41">
          <a:extLst>
            <a:ext uri="{FF2B5EF4-FFF2-40B4-BE49-F238E27FC236}">
              <a16:creationId xmlns:a16="http://schemas.microsoft.com/office/drawing/2014/main" id="{00000000-0008-0000-0300-00002A000000}"/>
            </a:ext>
          </a:extLst>
        </xdr:cNvPr>
        <xdr:cNvSpPr/>
      </xdr:nvSpPr>
      <xdr:spPr>
        <a:xfrm>
          <a:off x="10558054" y="5701937"/>
          <a:ext cx="764177" cy="351064"/>
        </a:xfrm>
        <a:prstGeom prst="borderCallout1">
          <a:avLst>
            <a:gd name="adj1" fmla="val 54715"/>
            <a:gd name="adj2" fmla="val -714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707572</xdr:colOff>
      <xdr:row>19</xdr:row>
      <xdr:rowOff>122464</xdr:rowOff>
    </xdr:from>
    <xdr:to>
      <xdr:col>17</xdr:col>
      <xdr:colOff>190500</xdr:colOff>
      <xdr:row>19</xdr:row>
      <xdr:rowOff>419099</xdr:rowOff>
    </xdr:to>
    <xdr:sp macro="" textlink="">
      <xdr:nvSpPr>
        <xdr:cNvPr id="43" name="吹き出し: 線 42">
          <a:extLst>
            <a:ext uri="{FF2B5EF4-FFF2-40B4-BE49-F238E27FC236}">
              <a16:creationId xmlns:a16="http://schemas.microsoft.com/office/drawing/2014/main" id="{00000000-0008-0000-0300-00002B000000}"/>
            </a:ext>
          </a:extLst>
        </xdr:cNvPr>
        <xdr:cNvSpPr/>
      </xdr:nvSpPr>
      <xdr:spPr>
        <a:xfrm>
          <a:off x="8754292" y="6645184"/>
          <a:ext cx="1967048" cy="296635"/>
        </a:xfrm>
        <a:prstGeom prst="borderCallout1">
          <a:avLst>
            <a:gd name="adj1" fmla="val -90332"/>
            <a:gd name="adj2" fmla="val 118841"/>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5</xdr:col>
      <xdr:colOff>176893</xdr:colOff>
      <xdr:row>52</xdr:row>
      <xdr:rowOff>244928</xdr:rowOff>
    </xdr:from>
    <xdr:to>
      <xdr:col>6</xdr:col>
      <xdr:colOff>258536</xdr:colOff>
      <xdr:row>54</xdr:row>
      <xdr:rowOff>51707</xdr:rowOff>
    </xdr:to>
    <xdr:sp macro="" textlink="">
      <xdr:nvSpPr>
        <xdr:cNvPr id="44" name="吹き出し: 線 43">
          <a:extLst>
            <a:ext uri="{FF2B5EF4-FFF2-40B4-BE49-F238E27FC236}">
              <a16:creationId xmlns:a16="http://schemas.microsoft.com/office/drawing/2014/main" id="{00000000-0008-0000-0300-00002C000000}"/>
            </a:ext>
          </a:extLst>
        </xdr:cNvPr>
        <xdr:cNvSpPr/>
      </xdr:nvSpPr>
      <xdr:spPr>
        <a:xfrm>
          <a:off x="3605893" y="20681768"/>
          <a:ext cx="759823" cy="355419"/>
        </a:xfrm>
        <a:prstGeom prst="borderCallout1">
          <a:avLst>
            <a:gd name="adj1" fmla="val 35335"/>
            <a:gd name="adj2" fmla="val -19820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2</xdr:col>
      <xdr:colOff>1415143</xdr:colOff>
      <xdr:row>38</xdr:row>
      <xdr:rowOff>762000</xdr:rowOff>
    </xdr:from>
    <xdr:to>
      <xdr:col>5</xdr:col>
      <xdr:colOff>127908</xdr:colOff>
      <xdr:row>38</xdr:row>
      <xdr:rowOff>1115787</xdr:rowOff>
    </xdr:to>
    <xdr:sp macro="" textlink="">
      <xdr:nvSpPr>
        <xdr:cNvPr id="45" name="吹き出し: 線 44">
          <a:extLst>
            <a:ext uri="{FF2B5EF4-FFF2-40B4-BE49-F238E27FC236}">
              <a16:creationId xmlns:a16="http://schemas.microsoft.com/office/drawing/2014/main" id="{00000000-0008-0000-0300-00002D000000}"/>
            </a:ext>
          </a:extLst>
        </xdr:cNvPr>
        <xdr:cNvSpPr/>
      </xdr:nvSpPr>
      <xdr:spPr>
        <a:xfrm>
          <a:off x="1981200" y="16666029"/>
          <a:ext cx="1564822" cy="353787"/>
        </a:xfrm>
        <a:prstGeom prst="borderCallout1">
          <a:avLst>
            <a:gd name="adj1" fmla="val 135165"/>
            <a:gd name="adj2" fmla="val -39400"/>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3</xdr:col>
      <xdr:colOff>285750</xdr:colOff>
      <xdr:row>45</xdr:row>
      <xdr:rowOff>217715</xdr:rowOff>
    </xdr:from>
    <xdr:to>
      <xdr:col>5</xdr:col>
      <xdr:colOff>95250</xdr:colOff>
      <xdr:row>47</xdr:row>
      <xdr:rowOff>27215</xdr:rowOff>
    </xdr:to>
    <xdr:sp macro="" textlink="">
      <xdr:nvSpPr>
        <xdr:cNvPr id="48" name="吹き出し: 線 47">
          <a:extLst>
            <a:ext uri="{FF2B5EF4-FFF2-40B4-BE49-F238E27FC236}">
              <a16:creationId xmlns:a16="http://schemas.microsoft.com/office/drawing/2014/main" id="{00000000-0008-0000-0300-000030000000}"/>
            </a:ext>
          </a:extLst>
        </xdr:cNvPr>
        <xdr:cNvSpPr/>
      </xdr:nvSpPr>
      <xdr:spPr>
        <a:xfrm>
          <a:off x="2769870" y="18863855"/>
          <a:ext cx="754380" cy="342900"/>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5</xdr:col>
      <xdr:colOff>13606</xdr:colOff>
      <xdr:row>43</xdr:row>
      <xdr:rowOff>40821</xdr:rowOff>
    </xdr:from>
    <xdr:to>
      <xdr:col>6</xdr:col>
      <xdr:colOff>251460</xdr:colOff>
      <xdr:row>44</xdr:row>
      <xdr:rowOff>251460</xdr:rowOff>
    </xdr:to>
    <xdr:sp macro="" textlink="">
      <xdr:nvSpPr>
        <xdr:cNvPr id="51" name="吹き出し: 線 50">
          <a:extLst>
            <a:ext uri="{FF2B5EF4-FFF2-40B4-BE49-F238E27FC236}">
              <a16:creationId xmlns:a16="http://schemas.microsoft.com/office/drawing/2014/main" id="{00000000-0008-0000-0300-000033000000}"/>
            </a:ext>
          </a:extLst>
        </xdr:cNvPr>
        <xdr:cNvSpPr/>
      </xdr:nvSpPr>
      <xdr:spPr>
        <a:xfrm>
          <a:off x="3442606" y="18305961"/>
          <a:ext cx="916034" cy="324939"/>
        </a:xfrm>
        <a:prstGeom prst="borderCallout1">
          <a:avLst>
            <a:gd name="adj1" fmla="val -203312"/>
            <a:gd name="adj2" fmla="val 578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213360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441960</xdr:colOff>
          <xdr:row>127</xdr:row>
          <xdr:rowOff>236220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441960</xdr:colOff>
          <xdr:row>129</xdr:row>
          <xdr:rowOff>7620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38100</xdr:colOff>
          <xdr:row>28</xdr:row>
          <xdr:rowOff>327660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38100</xdr:colOff>
          <xdr:row>29</xdr:row>
          <xdr:rowOff>403860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60960</xdr:colOff>
          <xdr:row>30</xdr:row>
          <xdr:rowOff>556260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952501</xdr:colOff>
      <xdr:row>2</xdr:row>
      <xdr:rowOff>95249</xdr:rowOff>
    </xdr:from>
    <xdr:to>
      <xdr:col>18</xdr:col>
      <xdr:colOff>367394</xdr:colOff>
      <xdr:row>2</xdr:row>
      <xdr:rowOff>394606</xdr:rowOff>
    </xdr:to>
    <xdr:sp macro="" textlink="">
      <xdr:nvSpPr>
        <xdr:cNvPr id="18" name="吹き出し: 線 17">
          <a:extLst>
            <a:ext uri="{FF2B5EF4-FFF2-40B4-BE49-F238E27FC236}">
              <a16:creationId xmlns:a16="http://schemas.microsoft.com/office/drawing/2014/main" id="{00000000-0008-0000-0400-000012000000}"/>
            </a:ext>
          </a:extLst>
        </xdr:cNvPr>
        <xdr:cNvSpPr/>
      </xdr:nvSpPr>
      <xdr:spPr>
        <a:xfrm>
          <a:off x="11399521" y="552449"/>
          <a:ext cx="1037953" cy="13171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13</xdr:col>
      <xdr:colOff>693421</xdr:colOff>
      <xdr:row>4</xdr:row>
      <xdr:rowOff>68035</xdr:rowOff>
    </xdr:from>
    <xdr:to>
      <xdr:col>18</xdr:col>
      <xdr:colOff>762001</xdr:colOff>
      <xdr:row>5</xdr:row>
      <xdr:rowOff>149679</xdr:rowOff>
    </xdr:to>
    <xdr:sp macro="" textlink="">
      <xdr:nvSpPr>
        <xdr:cNvPr id="19" name="吹き出し: 線 18">
          <a:extLst>
            <a:ext uri="{FF2B5EF4-FFF2-40B4-BE49-F238E27FC236}">
              <a16:creationId xmlns:a16="http://schemas.microsoft.com/office/drawing/2014/main" id="{00000000-0008-0000-0400-000013000000}"/>
            </a:ext>
          </a:extLst>
        </xdr:cNvPr>
        <xdr:cNvSpPr/>
      </xdr:nvSpPr>
      <xdr:spPr>
        <a:xfrm>
          <a:off x="8023861" y="1515835"/>
          <a:ext cx="3733800" cy="29500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530679</xdr:colOff>
      <xdr:row>2</xdr:row>
      <xdr:rowOff>553811</xdr:rowOff>
    </xdr:from>
    <xdr:to>
      <xdr:col>13</xdr:col>
      <xdr:colOff>27215</xdr:colOff>
      <xdr:row>5</xdr:row>
      <xdr:rowOff>35378</xdr:rowOff>
    </xdr:to>
    <xdr:sp macro="" textlink="">
      <xdr:nvSpPr>
        <xdr:cNvPr id="20" name="四角形: 角を丸くする 19">
          <a:extLst>
            <a:ext uri="{FF2B5EF4-FFF2-40B4-BE49-F238E27FC236}">
              <a16:creationId xmlns:a16="http://schemas.microsoft.com/office/drawing/2014/main" id="{00000000-0008-0000-0400-000014000000}"/>
            </a:ext>
          </a:extLst>
        </xdr:cNvPr>
        <xdr:cNvSpPr/>
      </xdr:nvSpPr>
      <xdr:spPr>
        <a:xfrm>
          <a:off x="4554039" y="683351"/>
          <a:ext cx="4190456" cy="49502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記入例（児童養護施設等）</a:t>
          </a:r>
        </a:p>
      </xdr:txBody>
    </xdr:sp>
    <xdr:clientData/>
  </xdr:twoCellAnchor>
  <xdr:twoCellAnchor>
    <xdr:from>
      <xdr:col>15</xdr:col>
      <xdr:colOff>217714</xdr:colOff>
      <xdr:row>14</xdr:row>
      <xdr:rowOff>138794</xdr:rowOff>
    </xdr:from>
    <xdr:to>
      <xdr:col>18</xdr:col>
      <xdr:colOff>190499</xdr:colOff>
      <xdr:row>14</xdr:row>
      <xdr:rowOff>435429</xdr:rowOff>
    </xdr:to>
    <xdr:sp macro="" textlink="">
      <xdr:nvSpPr>
        <xdr:cNvPr id="21" name="吹き出し: 線 20">
          <a:extLst>
            <a:ext uri="{FF2B5EF4-FFF2-40B4-BE49-F238E27FC236}">
              <a16:creationId xmlns:a16="http://schemas.microsoft.com/office/drawing/2014/main" id="{00000000-0008-0000-0400-000015000000}"/>
            </a:ext>
          </a:extLst>
        </xdr:cNvPr>
        <xdr:cNvSpPr/>
      </xdr:nvSpPr>
      <xdr:spPr>
        <a:xfrm>
          <a:off x="10276114" y="3339194"/>
          <a:ext cx="1984465" cy="90895"/>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プルダウンから１区分選択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400-000016000000}"/>
            </a:ext>
          </a:extLst>
        </xdr:cNvPr>
        <xdr:cNvSpPr/>
      </xdr:nvSpPr>
      <xdr:spPr>
        <a:xfrm>
          <a:off x="4938850" y="2326822"/>
          <a:ext cx="2709453"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400-000017000000}"/>
            </a:ext>
          </a:extLst>
        </xdr:cNvPr>
        <xdr:cNvSpPr/>
      </xdr:nvSpPr>
      <xdr:spPr>
        <a:xfrm>
          <a:off x="4870814" y="4370614"/>
          <a:ext cx="2709453" cy="20029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4" name="吹き出し: 線 23">
          <a:extLst>
            <a:ext uri="{FF2B5EF4-FFF2-40B4-BE49-F238E27FC236}">
              <a16:creationId xmlns:a16="http://schemas.microsoft.com/office/drawing/2014/main" id="{00000000-0008-0000-0400-000018000000}"/>
            </a:ext>
          </a:extLst>
        </xdr:cNvPr>
        <xdr:cNvSpPr/>
      </xdr:nvSpPr>
      <xdr:spPr>
        <a:xfrm>
          <a:off x="4019550" y="4801144"/>
          <a:ext cx="2328454" cy="12192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5" name="吹き出し: 線 24">
          <a:extLst>
            <a:ext uri="{FF2B5EF4-FFF2-40B4-BE49-F238E27FC236}">
              <a16:creationId xmlns:a16="http://schemas.microsoft.com/office/drawing/2014/main" id="{00000000-0008-0000-0400-000019000000}"/>
            </a:ext>
          </a:extLst>
        </xdr:cNvPr>
        <xdr:cNvSpPr/>
      </xdr:nvSpPr>
      <xdr:spPr>
        <a:xfrm>
          <a:off x="5432517" y="1654628"/>
          <a:ext cx="1273084" cy="1714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endParaRPr kumimoji="1" lang="en-US" altLang="ja-JP" sz="1100" b="1">
            <a:solidFill>
              <a:sysClr val="windowText" lastClr="000000"/>
            </a:solidFill>
          </a:endParaRPr>
        </a:p>
      </xdr:txBody>
    </xdr:sp>
    <xdr:clientData/>
  </xdr:twoCellAnchor>
  <xdr:twoCellAnchor>
    <xdr:from>
      <xdr:col>13</xdr:col>
      <xdr:colOff>585107</xdr:colOff>
      <xdr:row>24</xdr:row>
      <xdr:rowOff>244929</xdr:rowOff>
    </xdr:from>
    <xdr:to>
      <xdr:col>18</xdr:col>
      <xdr:colOff>40821</xdr:colOff>
      <xdr:row>24</xdr:row>
      <xdr:rowOff>544286</xdr:rowOff>
    </xdr:to>
    <xdr:sp macro="" textlink="">
      <xdr:nvSpPr>
        <xdr:cNvPr id="26" name="吹き出し: 線 25">
          <a:extLst>
            <a:ext uri="{FF2B5EF4-FFF2-40B4-BE49-F238E27FC236}">
              <a16:creationId xmlns:a16="http://schemas.microsoft.com/office/drawing/2014/main" id="{00000000-0008-0000-0400-00001A000000}"/>
            </a:ext>
          </a:extLst>
        </xdr:cNvPr>
        <xdr:cNvSpPr/>
      </xdr:nvSpPr>
      <xdr:spPr>
        <a:xfrm>
          <a:off x="9302387" y="5716089"/>
          <a:ext cx="2808514" cy="217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16</xdr:col>
      <xdr:colOff>707572</xdr:colOff>
      <xdr:row>17</xdr:row>
      <xdr:rowOff>95250</xdr:rowOff>
    </xdr:from>
    <xdr:to>
      <xdr:col>18</xdr:col>
      <xdr:colOff>1</xdr:colOff>
      <xdr:row>17</xdr:row>
      <xdr:rowOff>449035</xdr:rowOff>
    </xdr:to>
    <xdr:sp macro="" textlink="">
      <xdr:nvSpPr>
        <xdr:cNvPr id="28" name="吹き出し: 線 27">
          <a:extLst>
            <a:ext uri="{FF2B5EF4-FFF2-40B4-BE49-F238E27FC236}">
              <a16:creationId xmlns:a16="http://schemas.microsoft.com/office/drawing/2014/main" id="{00000000-0008-0000-0400-00001C000000}"/>
            </a:ext>
          </a:extLst>
        </xdr:cNvPr>
        <xdr:cNvSpPr/>
      </xdr:nvSpPr>
      <xdr:spPr>
        <a:xfrm>
          <a:off x="11398432" y="3981450"/>
          <a:ext cx="671649" cy="13280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4</xdr:col>
      <xdr:colOff>285750</xdr:colOff>
      <xdr:row>17</xdr:row>
      <xdr:rowOff>108858</xdr:rowOff>
    </xdr:from>
    <xdr:to>
      <xdr:col>5</xdr:col>
      <xdr:colOff>571500</xdr:colOff>
      <xdr:row>17</xdr:row>
      <xdr:rowOff>462643</xdr:rowOff>
    </xdr:to>
    <xdr:sp macro="" textlink="">
      <xdr:nvSpPr>
        <xdr:cNvPr id="29" name="吹き出し: 線 28">
          <a:extLst>
            <a:ext uri="{FF2B5EF4-FFF2-40B4-BE49-F238E27FC236}">
              <a16:creationId xmlns:a16="http://schemas.microsoft.com/office/drawing/2014/main" id="{00000000-0008-0000-0400-00001D000000}"/>
            </a:ext>
          </a:extLst>
        </xdr:cNvPr>
        <xdr:cNvSpPr/>
      </xdr:nvSpPr>
      <xdr:spPr>
        <a:xfrm>
          <a:off x="2967990" y="3995058"/>
          <a:ext cx="956310" cy="11756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12</xdr:col>
      <xdr:colOff>217714</xdr:colOff>
      <xdr:row>65</xdr:row>
      <xdr:rowOff>68036</xdr:rowOff>
    </xdr:from>
    <xdr:to>
      <xdr:col>16</xdr:col>
      <xdr:colOff>731520</xdr:colOff>
      <xdr:row>66</xdr:row>
      <xdr:rowOff>122464</xdr:rowOff>
    </xdr:to>
    <xdr:sp macro="" textlink="">
      <xdr:nvSpPr>
        <xdr:cNvPr id="30" name="吹き出し: 線 29">
          <a:extLst>
            <a:ext uri="{FF2B5EF4-FFF2-40B4-BE49-F238E27FC236}">
              <a16:creationId xmlns:a16="http://schemas.microsoft.com/office/drawing/2014/main" id="{00000000-0008-0000-0400-00001E000000}"/>
            </a:ext>
          </a:extLst>
        </xdr:cNvPr>
        <xdr:cNvSpPr/>
      </xdr:nvSpPr>
      <xdr:spPr>
        <a:xfrm>
          <a:off x="7037614" y="23979596"/>
          <a:ext cx="3218906" cy="298268"/>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3</xdr:col>
      <xdr:colOff>285750</xdr:colOff>
      <xdr:row>45</xdr:row>
      <xdr:rowOff>217715</xdr:rowOff>
    </xdr:from>
    <xdr:to>
      <xdr:col>5</xdr:col>
      <xdr:colOff>95250</xdr:colOff>
      <xdr:row>47</xdr:row>
      <xdr:rowOff>27215</xdr:rowOff>
    </xdr:to>
    <xdr:sp macro="" textlink="">
      <xdr:nvSpPr>
        <xdr:cNvPr id="31" name="吹き出し: 線 30">
          <a:extLst>
            <a:ext uri="{FF2B5EF4-FFF2-40B4-BE49-F238E27FC236}">
              <a16:creationId xmlns:a16="http://schemas.microsoft.com/office/drawing/2014/main" id="{00000000-0008-0000-0400-00001F000000}"/>
            </a:ext>
          </a:extLst>
        </xdr:cNvPr>
        <xdr:cNvSpPr/>
      </xdr:nvSpPr>
      <xdr:spPr>
        <a:xfrm>
          <a:off x="2297430" y="10504715"/>
          <a:ext cx="1150620" cy="266700"/>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7</xdr:col>
      <xdr:colOff>258536</xdr:colOff>
      <xdr:row>48</xdr:row>
      <xdr:rowOff>149679</xdr:rowOff>
    </xdr:from>
    <xdr:to>
      <xdr:col>9</xdr:col>
      <xdr:colOff>272143</xdr:colOff>
      <xdr:row>49</xdr:row>
      <xdr:rowOff>231321</xdr:rowOff>
    </xdr:to>
    <xdr:sp macro="" textlink="">
      <xdr:nvSpPr>
        <xdr:cNvPr id="32" name="吹き出し: 線 31">
          <a:extLst>
            <a:ext uri="{FF2B5EF4-FFF2-40B4-BE49-F238E27FC236}">
              <a16:creationId xmlns:a16="http://schemas.microsoft.com/office/drawing/2014/main" id="{00000000-0008-0000-0400-000020000000}"/>
            </a:ext>
          </a:extLst>
        </xdr:cNvPr>
        <xdr:cNvSpPr/>
      </xdr:nvSpPr>
      <xdr:spPr>
        <a:xfrm>
          <a:off x="4952456" y="11122479"/>
          <a:ext cx="1354727" cy="310242"/>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5</xdr:col>
      <xdr:colOff>163286</xdr:colOff>
      <xdr:row>57</xdr:row>
      <xdr:rowOff>231322</xdr:rowOff>
    </xdr:from>
    <xdr:to>
      <xdr:col>6</xdr:col>
      <xdr:colOff>244929</xdr:colOff>
      <xdr:row>59</xdr:row>
      <xdr:rowOff>40821</xdr:rowOff>
    </xdr:to>
    <xdr:sp macro="" textlink="">
      <xdr:nvSpPr>
        <xdr:cNvPr id="33" name="吹き出し: 線 32">
          <a:extLst>
            <a:ext uri="{FF2B5EF4-FFF2-40B4-BE49-F238E27FC236}">
              <a16:creationId xmlns:a16="http://schemas.microsoft.com/office/drawing/2014/main" id="{00000000-0008-0000-0400-000021000000}"/>
            </a:ext>
          </a:extLst>
        </xdr:cNvPr>
        <xdr:cNvSpPr/>
      </xdr:nvSpPr>
      <xdr:spPr>
        <a:xfrm>
          <a:off x="3516086" y="13261522"/>
          <a:ext cx="752203" cy="266699"/>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272143</xdr:colOff>
      <xdr:row>75</xdr:row>
      <xdr:rowOff>190501</xdr:rowOff>
    </xdr:from>
    <xdr:to>
      <xdr:col>8</xdr:col>
      <xdr:colOff>163286</xdr:colOff>
      <xdr:row>77</xdr:row>
      <xdr:rowOff>54429</xdr:rowOff>
    </xdr:to>
    <xdr:sp macro="" textlink="">
      <xdr:nvSpPr>
        <xdr:cNvPr id="34" name="吹き出し: 線 33">
          <a:extLst>
            <a:ext uri="{FF2B5EF4-FFF2-40B4-BE49-F238E27FC236}">
              <a16:creationId xmlns:a16="http://schemas.microsoft.com/office/drawing/2014/main" id="{00000000-0008-0000-0400-000022000000}"/>
            </a:ext>
          </a:extLst>
        </xdr:cNvPr>
        <xdr:cNvSpPr/>
      </xdr:nvSpPr>
      <xdr:spPr>
        <a:xfrm>
          <a:off x="4295503" y="17335501"/>
          <a:ext cx="1232263" cy="321128"/>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0</xdr:colOff>
      <xdr:row>85</xdr:row>
      <xdr:rowOff>0</xdr:rowOff>
    </xdr:from>
    <xdr:to>
      <xdr:col>15</xdr:col>
      <xdr:colOff>190500</xdr:colOff>
      <xdr:row>86</xdr:row>
      <xdr:rowOff>54428</xdr:rowOff>
    </xdr:to>
    <xdr:sp macro="" textlink="">
      <xdr:nvSpPr>
        <xdr:cNvPr id="35" name="吹き出し: 線 34">
          <a:extLst>
            <a:ext uri="{FF2B5EF4-FFF2-40B4-BE49-F238E27FC236}">
              <a16:creationId xmlns:a16="http://schemas.microsoft.com/office/drawing/2014/main" id="{00000000-0008-0000-0400-000023000000}"/>
            </a:ext>
          </a:extLst>
        </xdr:cNvPr>
        <xdr:cNvSpPr/>
      </xdr:nvSpPr>
      <xdr:spPr>
        <a:xfrm>
          <a:off x="9387840" y="19431000"/>
          <a:ext cx="861060" cy="283028"/>
        </a:xfrm>
        <a:prstGeom prst="borderCallout1">
          <a:avLst>
            <a:gd name="adj1" fmla="val 75407"/>
            <a:gd name="adj2" fmla="val -19484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13</xdr:col>
      <xdr:colOff>289831</xdr:colOff>
      <xdr:row>95</xdr:row>
      <xdr:rowOff>95250</xdr:rowOff>
    </xdr:from>
    <xdr:to>
      <xdr:col>16</xdr:col>
      <xdr:colOff>0</xdr:colOff>
      <xdr:row>97</xdr:row>
      <xdr:rowOff>176893</xdr:rowOff>
    </xdr:to>
    <xdr:sp macro="" textlink="">
      <xdr:nvSpPr>
        <xdr:cNvPr id="36" name="吹き出し: 線 35">
          <a:extLst>
            <a:ext uri="{FF2B5EF4-FFF2-40B4-BE49-F238E27FC236}">
              <a16:creationId xmlns:a16="http://schemas.microsoft.com/office/drawing/2014/main" id="{00000000-0008-0000-0400-000024000000}"/>
            </a:ext>
          </a:extLst>
        </xdr:cNvPr>
        <xdr:cNvSpPr/>
      </xdr:nvSpPr>
      <xdr:spPr>
        <a:xfrm>
          <a:off x="9007111" y="21812250"/>
          <a:ext cx="1721849" cy="538843"/>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児童養護施設等は対象外</a:t>
          </a:r>
          <a:endParaRPr kumimoji="1" lang="en-US" altLang="ja-JP" sz="1100" b="1">
            <a:solidFill>
              <a:sysClr val="windowText" lastClr="000000"/>
            </a:solidFill>
          </a:endParaRPr>
        </a:p>
        <a:p>
          <a:pPr algn="l"/>
          <a:r>
            <a:rPr kumimoji="1" lang="ja-JP" altLang="en-US" sz="1100" b="1">
              <a:solidFill>
                <a:sysClr val="windowText" lastClr="000000"/>
              </a:solidFill>
            </a:rPr>
            <a:t>のため記入不要</a:t>
          </a:r>
        </a:p>
      </xdr:txBody>
    </xdr:sp>
    <xdr:clientData/>
  </xdr:twoCellAnchor>
  <xdr:twoCellAnchor>
    <xdr:from>
      <xdr:col>14</xdr:col>
      <xdr:colOff>27214</xdr:colOff>
      <xdr:row>109</xdr:row>
      <xdr:rowOff>163285</xdr:rowOff>
    </xdr:from>
    <xdr:to>
      <xdr:col>14</xdr:col>
      <xdr:colOff>789214</xdr:colOff>
      <xdr:row>110</xdr:row>
      <xdr:rowOff>149677</xdr:rowOff>
    </xdr:to>
    <xdr:sp macro="" textlink="">
      <xdr:nvSpPr>
        <xdr:cNvPr id="37" name="吹き出し: 線 36">
          <a:extLst>
            <a:ext uri="{FF2B5EF4-FFF2-40B4-BE49-F238E27FC236}">
              <a16:creationId xmlns:a16="http://schemas.microsoft.com/office/drawing/2014/main" id="{00000000-0008-0000-0400-000025000000}"/>
            </a:ext>
          </a:extLst>
        </xdr:cNvPr>
        <xdr:cNvSpPr/>
      </xdr:nvSpPr>
      <xdr:spPr>
        <a:xfrm>
          <a:off x="9415054" y="25080685"/>
          <a:ext cx="640080" cy="214992"/>
        </a:xfrm>
        <a:prstGeom prst="borderCallout1">
          <a:avLst>
            <a:gd name="adj1" fmla="val 171561"/>
            <a:gd name="adj2" fmla="val -1037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9</xdr:col>
      <xdr:colOff>367392</xdr:colOff>
      <xdr:row>123</xdr:row>
      <xdr:rowOff>0</xdr:rowOff>
    </xdr:from>
    <xdr:to>
      <xdr:col>12</xdr:col>
      <xdr:colOff>190499</xdr:colOff>
      <xdr:row>124</xdr:row>
      <xdr:rowOff>122463</xdr:rowOff>
    </xdr:to>
    <xdr:sp macro="" textlink="">
      <xdr:nvSpPr>
        <xdr:cNvPr id="38" name="吹き出し: 線 37">
          <a:extLst>
            <a:ext uri="{FF2B5EF4-FFF2-40B4-BE49-F238E27FC236}">
              <a16:creationId xmlns:a16="http://schemas.microsoft.com/office/drawing/2014/main" id="{00000000-0008-0000-0400-000026000000}"/>
            </a:ext>
          </a:extLst>
        </xdr:cNvPr>
        <xdr:cNvSpPr/>
      </xdr:nvSpPr>
      <xdr:spPr>
        <a:xfrm>
          <a:off x="6402432" y="28117800"/>
          <a:ext cx="1834787" cy="351063"/>
        </a:xfrm>
        <a:prstGeom prst="borderCallout1">
          <a:avLst>
            <a:gd name="adj1" fmla="val 117714"/>
            <a:gd name="adj2" fmla="val -13234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16</xdr:col>
      <xdr:colOff>272143</xdr:colOff>
      <xdr:row>41</xdr:row>
      <xdr:rowOff>190500</xdr:rowOff>
    </xdr:from>
    <xdr:to>
      <xdr:col>17</xdr:col>
      <xdr:colOff>27215</xdr:colOff>
      <xdr:row>43</xdr:row>
      <xdr:rowOff>27213</xdr:rowOff>
    </xdr:to>
    <xdr:sp macro="" textlink="">
      <xdr:nvSpPr>
        <xdr:cNvPr id="39" name="吹き出し: 線 38">
          <a:extLst>
            <a:ext uri="{FF2B5EF4-FFF2-40B4-BE49-F238E27FC236}">
              <a16:creationId xmlns:a16="http://schemas.microsoft.com/office/drawing/2014/main" id="{00000000-0008-0000-0400-000027000000}"/>
            </a:ext>
          </a:extLst>
        </xdr:cNvPr>
        <xdr:cNvSpPr/>
      </xdr:nvSpPr>
      <xdr:spPr>
        <a:xfrm>
          <a:off x="11001103" y="9563100"/>
          <a:ext cx="425632" cy="293913"/>
        </a:xfrm>
        <a:prstGeom prst="borderCallout1">
          <a:avLst>
            <a:gd name="adj1" fmla="val -193824"/>
            <a:gd name="adj2" fmla="val 33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0</xdr:colOff>
      <xdr:row>42</xdr:row>
      <xdr:rowOff>0</xdr:rowOff>
    </xdr:from>
    <xdr:to>
      <xdr:col>12</xdr:col>
      <xdr:colOff>244929</xdr:colOff>
      <xdr:row>44</xdr:row>
      <xdr:rowOff>13606</xdr:rowOff>
    </xdr:to>
    <xdr:sp macro="" textlink="">
      <xdr:nvSpPr>
        <xdr:cNvPr id="40" name="吹き出し: 線 39">
          <a:extLst>
            <a:ext uri="{FF2B5EF4-FFF2-40B4-BE49-F238E27FC236}">
              <a16:creationId xmlns:a16="http://schemas.microsoft.com/office/drawing/2014/main" id="{00000000-0008-0000-0400-000028000000}"/>
            </a:ext>
          </a:extLst>
        </xdr:cNvPr>
        <xdr:cNvSpPr/>
      </xdr:nvSpPr>
      <xdr:spPr>
        <a:xfrm>
          <a:off x="7376160" y="9601200"/>
          <a:ext cx="915489" cy="470806"/>
        </a:xfrm>
        <a:prstGeom prst="borderCallout1">
          <a:avLst>
            <a:gd name="adj1" fmla="val -197671"/>
            <a:gd name="adj2" fmla="val 694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5</xdr:col>
      <xdr:colOff>13606</xdr:colOff>
      <xdr:row>43</xdr:row>
      <xdr:rowOff>40821</xdr:rowOff>
    </xdr:from>
    <xdr:to>
      <xdr:col>6</xdr:col>
      <xdr:colOff>462642</xdr:colOff>
      <xdr:row>45</xdr:row>
      <xdr:rowOff>68035</xdr:rowOff>
    </xdr:to>
    <xdr:sp macro="" textlink="">
      <xdr:nvSpPr>
        <xdr:cNvPr id="41" name="吹き出し: 線 40">
          <a:extLst>
            <a:ext uri="{FF2B5EF4-FFF2-40B4-BE49-F238E27FC236}">
              <a16:creationId xmlns:a16="http://schemas.microsoft.com/office/drawing/2014/main" id="{00000000-0008-0000-0400-000029000000}"/>
            </a:ext>
          </a:extLst>
        </xdr:cNvPr>
        <xdr:cNvSpPr/>
      </xdr:nvSpPr>
      <xdr:spPr>
        <a:xfrm>
          <a:off x="3366406" y="9870621"/>
          <a:ext cx="1119596" cy="484414"/>
        </a:xfrm>
        <a:prstGeom prst="borderCallout1">
          <a:avLst>
            <a:gd name="adj1" fmla="val -203312"/>
            <a:gd name="adj2" fmla="val 578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定員数を記入</a:t>
          </a:r>
        </a:p>
      </xdr:txBody>
    </xdr:sp>
    <xdr:clientData/>
  </xdr:twoCellAnchor>
  <xdr:twoCellAnchor>
    <xdr:from>
      <xdr:col>11</xdr:col>
      <xdr:colOff>285749</xdr:colOff>
      <xdr:row>17</xdr:row>
      <xdr:rowOff>108857</xdr:rowOff>
    </xdr:from>
    <xdr:to>
      <xdr:col>13</xdr:col>
      <xdr:colOff>13607</xdr:colOff>
      <xdr:row>17</xdr:row>
      <xdr:rowOff>462642</xdr:rowOff>
    </xdr:to>
    <xdr:sp macro="" textlink="">
      <xdr:nvSpPr>
        <xdr:cNvPr id="42" name="吹き出し: 線 41">
          <a:extLst>
            <a:ext uri="{FF2B5EF4-FFF2-40B4-BE49-F238E27FC236}">
              <a16:creationId xmlns:a16="http://schemas.microsoft.com/office/drawing/2014/main" id="{00000000-0008-0000-0400-00002A000000}"/>
            </a:ext>
          </a:extLst>
        </xdr:cNvPr>
        <xdr:cNvSpPr/>
      </xdr:nvSpPr>
      <xdr:spPr>
        <a:xfrm>
          <a:off x="7661909" y="3995057"/>
          <a:ext cx="1068978" cy="11756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925285</xdr:colOff>
      <xdr:row>19</xdr:row>
      <xdr:rowOff>81643</xdr:rowOff>
    </xdr:from>
    <xdr:to>
      <xdr:col>17</xdr:col>
      <xdr:colOff>81642</xdr:colOff>
      <xdr:row>19</xdr:row>
      <xdr:rowOff>391885</xdr:rowOff>
    </xdr:to>
    <xdr:sp macro="" textlink="">
      <xdr:nvSpPr>
        <xdr:cNvPr id="43" name="吹き出し: 線 42">
          <a:extLst>
            <a:ext uri="{FF2B5EF4-FFF2-40B4-BE49-F238E27FC236}">
              <a16:creationId xmlns:a16="http://schemas.microsoft.com/office/drawing/2014/main" id="{00000000-0008-0000-0400-00002B000000}"/>
            </a:ext>
          </a:extLst>
        </xdr:cNvPr>
        <xdr:cNvSpPr/>
      </xdr:nvSpPr>
      <xdr:spPr>
        <a:xfrm>
          <a:off x="10061665" y="4425043"/>
          <a:ext cx="1419497" cy="150222"/>
        </a:xfrm>
        <a:prstGeom prst="borderCallout1">
          <a:avLst>
            <a:gd name="adj1" fmla="val -106950"/>
            <a:gd name="adj2" fmla="val 134394"/>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3</xdr:col>
      <xdr:colOff>312965</xdr:colOff>
      <xdr:row>52</xdr:row>
      <xdr:rowOff>190500</xdr:rowOff>
    </xdr:from>
    <xdr:to>
      <xdr:col>5</xdr:col>
      <xdr:colOff>122465</xdr:colOff>
      <xdr:row>54</xdr:row>
      <xdr:rowOff>0</xdr:rowOff>
    </xdr:to>
    <xdr:sp macro="" textlink="">
      <xdr:nvSpPr>
        <xdr:cNvPr id="44" name="吹き出し: 線 43">
          <a:extLst>
            <a:ext uri="{FF2B5EF4-FFF2-40B4-BE49-F238E27FC236}">
              <a16:creationId xmlns:a16="http://schemas.microsoft.com/office/drawing/2014/main" id="{00000000-0008-0000-0400-00002C000000}"/>
            </a:ext>
          </a:extLst>
        </xdr:cNvPr>
        <xdr:cNvSpPr/>
      </xdr:nvSpPr>
      <xdr:spPr>
        <a:xfrm>
          <a:off x="2324645" y="12077700"/>
          <a:ext cx="1150620" cy="266700"/>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2</xdr:col>
      <xdr:colOff>1045029</xdr:colOff>
      <xdr:row>38</xdr:row>
      <xdr:rowOff>925285</xdr:rowOff>
    </xdr:from>
    <xdr:to>
      <xdr:col>4</xdr:col>
      <xdr:colOff>272143</xdr:colOff>
      <xdr:row>38</xdr:row>
      <xdr:rowOff>1287234</xdr:rowOff>
    </xdr:to>
    <xdr:sp macro="" textlink="">
      <xdr:nvSpPr>
        <xdr:cNvPr id="48" name="吹き出し: 線 47">
          <a:extLst>
            <a:ext uri="{FF2B5EF4-FFF2-40B4-BE49-F238E27FC236}">
              <a16:creationId xmlns:a16="http://schemas.microsoft.com/office/drawing/2014/main" id="{00000000-0008-0000-0400-000030000000}"/>
            </a:ext>
          </a:extLst>
        </xdr:cNvPr>
        <xdr:cNvSpPr/>
      </xdr:nvSpPr>
      <xdr:spPr>
        <a:xfrm>
          <a:off x="1611086" y="16829314"/>
          <a:ext cx="1611086" cy="361949"/>
        </a:xfrm>
        <a:prstGeom prst="borderCallout1">
          <a:avLst>
            <a:gd name="adj1" fmla="val 124135"/>
            <a:gd name="adj2" fmla="val -1400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プルダウンより選択</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220980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449580</xdr:colOff>
          <xdr:row>127</xdr:row>
          <xdr:rowOff>236220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449580</xdr:colOff>
          <xdr:row>129</xdr:row>
          <xdr:rowOff>7620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5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45720</xdr:colOff>
          <xdr:row>28</xdr:row>
          <xdr:rowOff>327660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5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45720</xdr:colOff>
          <xdr:row>29</xdr:row>
          <xdr:rowOff>403860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5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5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5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68580</xdr:colOff>
          <xdr:row>30</xdr:row>
          <xdr:rowOff>556260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5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952501</xdr:colOff>
      <xdr:row>2</xdr:row>
      <xdr:rowOff>95249</xdr:rowOff>
    </xdr:from>
    <xdr:to>
      <xdr:col>18</xdr:col>
      <xdr:colOff>367394</xdr:colOff>
      <xdr:row>2</xdr:row>
      <xdr:rowOff>394606</xdr:rowOff>
    </xdr:to>
    <xdr:sp macro="" textlink="">
      <xdr:nvSpPr>
        <xdr:cNvPr id="18" name="吹き出し: 線 17">
          <a:extLst>
            <a:ext uri="{FF2B5EF4-FFF2-40B4-BE49-F238E27FC236}">
              <a16:creationId xmlns:a16="http://schemas.microsoft.com/office/drawing/2014/main" id="{00000000-0008-0000-0500-000012000000}"/>
            </a:ext>
          </a:extLst>
        </xdr:cNvPr>
        <xdr:cNvSpPr/>
      </xdr:nvSpPr>
      <xdr:spPr>
        <a:xfrm>
          <a:off x="10477501" y="742949"/>
          <a:ext cx="885553"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176893</xdr:colOff>
      <xdr:row>4</xdr:row>
      <xdr:rowOff>68035</xdr:rowOff>
    </xdr:from>
    <xdr:to>
      <xdr:col>18</xdr:col>
      <xdr:colOff>762000</xdr:colOff>
      <xdr:row>5</xdr:row>
      <xdr:rowOff>149679</xdr:rowOff>
    </xdr:to>
    <xdr:sp macro="" textlink="">
      <xdr:nvSpPr>
        <xdr:cNvPr id="19" name="吹き出し: 線 18">
          <a:extLst>
            <a:ext uri="{FF2B5EF4-FFF2-40B4-BE49-F238E27FC236}">
              <a16:creationId xmlns:a16="http://schemas.microsoft.com/office/drawing/2014/main" id="{00000000-0008-0000-0500-000013000000}"/>
            </a:ext>
          </a:extLst>
        </xdr:cNvPr>
        <xdr:cNvSpPr/>
      </xdr:nvSpPr>
      <xdr:spPr>
        <a:xfrm>
          <a:off x="8223613" y="1515835"/>
          <a:ext cx="3534047" cy="29500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530679</xdr:colOff>
      <xdr:row>2</xdr:row>
      <xdr:rowOff>553811</xdr:rowOff>
    </xdr:from>
    <xdr:to>
      <xdr:col>13</xdr:col>
      <xdr:colOff>27215</xdr:colOff>
      <xdr:row>5</xdr:row>
      <xdr:rowOff>35378</xdr:rowOff>
    </xdr:to>
    <xdr:sp macro="" textlink="">
      <xdr:nvSpPr>
        <xdr:cNvPr id="20" name="四角形: 角を丸くする 19">
          <a:extLst>
            <a:ext uri="{FF2B5EF4-FFF2-40B4-BE49-F238E27FC236}">
              <a16:creationId xmlns:a16="http://schemas.microsoft.com/office/drawing/2014/main" id="{00000000-0008-0000-0500-000014000000}"/>
            </a:ext>
          </a:extLst>
        </xdr:cNvPr>
        <xdr:cNvSpPr/>
      </xdr:nvSpPr>
      <xdr:spPr>
        <a:xfrm>
          <a:off x="4637859" y="1201511"/>
          <a:ext cx="2719796" cy="49502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記入例（保育所等）</a:t>
          </a:r>
        </a:p>
      </xdr:txBody>
    </xdr:sp>
    <xdr:clientData/>
  </xdr:twoCellAnchor>
  <xdr:twoCellAnchor>
    <xdr:from>
      <xdr:col>15</xdr:col>
      <xdr:colOff>503464</xdr:colOff>
      <xdr:row>14</xdr:row>
      <xdr:rowOff>193222</xdr:rowOff>
    </xdr:from>
    <xdr:to>
      <xdr:col>18</xdr:col>
      <xdr:colOff>476249</xdr:colOff>
      <xdr:row>14</xdr:row>
      <xdr:rowOff>489857</xdr:rowOff>
    </xdr:to>
    <xdr:sp macro="" textlink="">
      <xdr:nvSpPr>
        <xdr:cNvPr id="21" name="吹き出し: 線 20">
          <a:extLst>
            <a:ext uri="{FF2B5EF4-FFF2-40B4-BE49-F238E27FC236}">
              <a16:creationId xmlns:a16="http://schemas.microsoft.com/office/drawing/2014/main" id="{00000000-0008-0000-0500-000015000000}"/>
            </a:ext>
          </a:extLst>
        </xdr:cNvPr>
        <xdr:cNvSpPr/>
      </xdr:nvSpPr>
      <xdr:spPr>
        <a:xfrm>
          <a:off x="9502684" y="4529002"/>
          <a:ext cx="1969225" cy="296635"/>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プルダウンから１区分選択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500-000016000000}"/>
            </a:ext>
          </a:extLst>
        </xdr:cNvPr>
        <xdr:cNvSpPr/>
      </xdr:nvSpPr>
      <xdr:spPr>
        <a:xfrm>
          <a:off x="4931230" y="3050722"/>
          <a:ext cx="1650273"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500-000017000000}"/>
            </a:ext>
          </a:extLst>
        </xdr:cNvPr>
        <xdr:cNvSpPr/>
      </xdr:nvSpPr>
      <xdr:spPr>
        <a:xfrm>
          <a:off x="4863194" y="6549934"/>
          <a:ext cx="1650273"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4" name="吹き出し: 線 23">
          <a:extLst>
            <a:ext uri="{FF2B5EF4-FFF2-40B4-BE49-F238E27FC236}">
              <a16:creationId xmlns:a16="http://schemas.microsoft.com/office/drawing/2014/main" id="{00000000-0008-0000-0500-000018000000}"/>
            </a:ext>
          </a:extLst>
        </xdr:cNvPr>
        <xdr:cNvSpPr/>
      </xdr:nvSpPr>
      <xdr:spPr>
        <a:xfrm>
          <a:off x="4095750" y="7346224"/>
          <a:ext cx="164265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5" name="吹き出し: 線 24">
          <a:extLst>
            <a:ext uri="{FF2B5EF4-FFF2-40B4-BE49-F238E27FC236}">
              <a16:creationId xmlns:a16="http://schemas.microsoft.com/office/drawing/2014/main" id="{00000000-0008-0000-0500-000019000000}"/>
            </a:ext>
          </a:extLst>
        </xdr:cNvPr>
        <xdr:cNvSpPr/>
      </xdr:nvSpPr>
      <xdr:spPr>
        <a:xfrm>
          <a:off x="5036277" y="2165168"/>
          <a:ext cx="762544"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40821</xdr:colOff>
      <xdr:row>24</xdr:row>
      <xdr:rowOff>544286</xdr:rowOff>
    </xdr:to>
    <xdr:sp macro="" textlink="">
      <xdr:nvSpPr>
        <xdr:cNvPr id="26" name="吹き出し: 線 25">
          <a:extLst>
            <a:ext uri="{FF2B5EF4-FFF2-40B4-BE49-F238E27FC236}">
              <a16:creationId xmlns:a16="http://schemas.microsoft.com/office/drawing/2014/main" id="{00000000-0008-0000-0500-00001A000000}"/>
            </a:ext>
          </a:extLst>
        </xdr:cNvPr>
        <xdr:cNvSpPr/>
      </xdr:nvSpPr>
      <xdr:spPr>
        <a:xfrm>
          <a:off x="7915547" y="9952809"/>
          <a:ext cx="3120934"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4</xdr:col>
      <xdr:colOff>353785</xdr:colOff>
      <xdr:row>17</xdr:row>
      <xdr:rowOff>95251</xdr:rowOff>
    </xdr:from>
    <xdr:to>
      <xdr:col>5</xdr:col>
      <xdr:colOff>639535</xdr:colOff>
      <xdr:row>17</xdr:row>
      <xdr:rowOff>449036</xdr:rowOff>
    </xdr:to>
    <xdr:sp macro="" textlink="">
      <xdr:nvSpPr>
        <xdr:cNvPr id="28" name="吹き出し: 線 27">
          <a:extLst>
            <a:ext uri="{FF2B5EF4-FFF2-40B4-BE49-F238E27FC236}">
              <a16:creationId xmlns:a16="http://schemas.microsoft.com/office/drawing/2014/main" id="{00000000-0008-0000-0500-00001C000000}"/>
            </a:ext>
          </a:extLst>
        </xdr:cNvPr>
        <xdr:cNvSpPr/>
      </xdr:nvSpPr>
      <xdr:spPr>
        <a:xfrm>
          <a:off x="3310345" y="5688331"/>
          <a:ext cx="758190"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16</xdr:col>
      <xdr:colOff>661306</xdr:colOff>
      <xdr:row>17</xdr:row>
      <xdr:rowOff>152401</xdr:rowOff>
    </xdr:from>
    <xdr:to>
      <xdr:col>17</xdr:col>
      <xdr:colOff>416378</xdr:colOff>
      <xdr:row>17</xdr:row>
      <xdr:rowOff>506186</xdr:rowOff>
    </xdr:to>
    <xdr:sp macro="" textlink="">
      <xdr:nvSpPr>
        <xdr:cNvPr id="29" name="吹き出し: 線 28">
          <a:extLst>
            <a:ext uri="{FF2B5EF4-FFF2-40B4-BE49-F238E27FC236}">
              <a16:creationId xmlns:a16="http://schemas.microsoft.com/office/drawing/2014/main" id="{00000000-0008-0000-0500-00001D000000}"/>
            </a:ext>
          </a:extLst>
        </xdr:cNvPr>
        <xdr:cNvSpPr/>
      </xdr:nvSpPr>
      <xdr:spPr>
        <a:xfrm>
          <a:off x="10175420" y="5758544"/>
          <a:ext cx="756558"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340179</xdr:colOff>
      <xdr:row>45</xdr:row>
      <xdr:rowOff>217714</xdr:rowOff>
    </xdr:from>
    <xdr:to>
      <xdr:col>5</xdr:col>
      <xdr:colOff>149679</xdr:colOff>
      <xdr:row>47</xdr:row>
      <xdr:rowOff>27214</xdr:rowOff>
    </xdr:to>
    <xdr:sp macro="" textlink="">
      <xdr:nvSpPr>
        <xdr:cNvPr id="30" name="吹き出し: 線 29">
          <a:extLst>
            <a:ext uri="{FF2B5EF4-FFF2-40B4-BE49-F238E27FC236}">
              <a16:creationId xmlns:a16="http://schemas.microsoft.com/office/drawing/2014/main" id="{00000000-0008-0000-0500-00001E000000}"/>
            </a:ext>
          </a:extLst>
        </xdr:cNvPr>
        <xdr:cNvSpPr/>
      </xdr:nvSpPr>
      <xdr:spPr>
        <a:xfrm>
          <a:off x="2824299" y="18863854"/>
          <a:ext cx="754380" cy="342900"/>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7</xdr:col>
      <xdr:colOff>231321</xdr:colOff>
      <xdr:row>48</xdr:row>
      <xdr:rowOff>176893</xdr:rowOff>
    </xdr:from>
    <xdr:to>
      <xdr:col>9</xdr:col>
      <xdr:colOff>244928</xdr:colOff>
      <xdr:row>49</xdr:row>
      <xdr:rowOff>258535</xdr:rowOff>
    </xdr:to>
    <xdr:sp macro="" textlink="">
      <xdr:nvSpPr>
        <xdr:cNvPr id="31" name="吹き出し: 線 30">
          <a:extLst>
            <a:ext uri="{FF2B5EF4-FFF2-40B4-BE49-F238E27FC236}">
              <a16:creationId xmlns:a16="http://schemas.microsoft.com/office/drawing/2014/main" id="{00000000-0008-0000-0500-00001F000000}"/>
            </a:ext>
          </a:extLst>
        </xdr:cNvPr>
        <xdr:cNvSpPr/>
      </xdr:nvSpPr>
      <xdr:spPr>
        <a:xfrm>
          <a:off x="4917621" y="19623133"/>
          <a:ext cx="752747" cy="348342"/>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5</xdr:col>
      <xdr:colOff>176893</xdr:colOff>
      <xdr:row>58</xdr:row>
      <xdr:rowOff>27214</xdr:rowOff>
    </xdr:from>
    <xdr:to>
      <xdr:col>6</xdr:col>
      <xdr:colOff>258536</xdr:colOff>
      <xdr:row>59</xdr:row>
      <xdr:rowOff>108856</xdr:rowOff>
    </xdr:to>
    <xdr:sp macro="" textlink="">
      <xdr:nvSpPr>
        <xdr:cNvPr id="32" name="吹き出し: 線 31">
          <a:extLst>
            <a:ext uri="{FF2B5EF4-FFF2-40B4-BE49-F238E27FC236}">
              <a16:creationId xmlns:a16="http://schemas.microsoft.com/office/drawing/2014/main" id="{00000000-0008-0000-0500-000020000000}"/>
            </a:ext>
          </a:extLst>
        </xdr:cNvPr>
        <xdr:cNvSpPr/>
      </xdr:nvSpPr>
      <xdr:spPr>
        <a:xfrm>
          <a:off x="3605893" y="22079494"/>
          <a:ext cx="759823" cy="348342"/>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312964</xdr:colOff>
      <xdr:row>75</xdr:row>
      <xdr:rowOff>136072</xdr:rowOff>
    </xdr:from>
    <xdr:to>
      <xdr:col>8</xdr:col>
      <xdr:colOff>204107</xdr:colOff>
      <xdr:row>77</xdr:row>
      <xdr:rowOff>0</xdr:rowOff>
    </xdr:to>
    <xdr:sp macro="" textlink="">
      <xdr:nvSpPr>
        <xdr:cNvPr id="33" name="吹き出し: 線 32">
          <a:extLst>
            <a:ext uri="{FF2B5EF4-FFF2-40B4-BE49-F238E27FC236}">
              <a16:creationId xmlns:a16="http://schemas.microsoft.com/office/drawing/2014/main" id="{00000000-0008-0000-0500-000021000000}"/>
            </a:ext>
          </a:extLst>
        </xdr:cNvPr>
        <xdr:cNvSpPr/>
      </xdr:nvSpPr>
      <xdr:spPr>
        <a:xfrm>
          <a:off x="4420144" y="26486032"/>
          <a:ext cx="752203" cy="343988"/>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312964</xdr:colOff>
      <xdr:row>41</xdr:row>
      <xdr:rowOff>95250</xdr:rowOff>
    </xdr:from>
    <xdr:to>
      <xdr:col>13</xdr:col>
      <xdr:colOff>40822</xdr:colOff>
      <xdr:row>42</xdr:row>
      <xdr:rowOff>163285</xdr:rowOff>
    </xdr:to>
    <xdr:sp macro="" textlink="">
      <xdr:nvSpPr>
        <xdr:cNvPr id="34" name="吹き出し: 線 33">
          <a:extLst>
            <a:ext uri="{FF2B5EF4-FFF2-40B4-BE49-F238E27FC236}">
              <a16:creationId xmlns:a16="http://schemas.microsoft.com/office/drawing/2014/main" id="{00000000-0008-0000-0500-000022000000}"/>
            </a:ext>
          </a:extLst>
        </xdr:cNvPr>
        <xdr:cNvSpPr/>
      </xdr:nvSpPr>
      <xdr:spPr>
        <a:xfrm>
          <a:off x="6622324" y="17842230"/>
          <a:ext cx="748938" cy="357595"/>
        </a:xfrm>
        <a:prstGeom prst="borderCallout1">
          <a:avLst>
            <a:gd name="adj1" fmla="val -166901"/>
            <a:gd name="adj2" fmla="val -2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16</xdr:col>
      <xdr:colOff>340178</xdr:colOff>
      <xdr:row>41</xdr:row>
      <xdr:rowOff>68036</xdr:rowOff>
    </xdr:from>
    <xdr:to>
      <xdr:col>17</xdr:col>
      <xdr:colOff>95250</xdr:colOff>
      <xdr:row>42</xdr:row>
      <xdr:rowOff>136071</xdr:rowOff>
    </xdr:to>
    <xdr:sp macro="" textlink="">
      <xdr:nvSpPr>
        <xdr:cNvPr id="35" name="吹き出し: 線 34">
          <a:extLst>
            <a:ext uri="{FF2B5EF4-FFF2-40B4-BE49-F238E27FC236}">
              <a16:creationId xmlns:a16="http://schemas.microsoft.com/office/drawing/2014/main" id="{00000000-0008-0000-0500-000023000000}"/>
            </a:ext>
          </a:extLst>
        </xdr:cNvPr>
        <xdr:cNvSpPr/>
      </xdr:nvSpPr>
      <xdr:spPr>
        <a:xfrm>
          <a:off x="9865178" y="17815016"/>
          <a:ext cx="760912" cy="357595"/>
        </a:xfrm>
        <a:prstGeom prst="borderCallout1">
          <a:avLst>
            <a:gd name="adj1" fmla="val -132286"/>
            <a:gd name="adj2" fmla="val -2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12</xdr:col>
      <xdr:colOff>517070</xdr:colOff>
      <xdr:row>85</xdr:row>
      <xdr:rowOff>0</xdr:rowOff>
    </xdr:from>
    <xdr:to>
      <xdr:col>14</xdr:col>
      <xdr:colOff>571499</xdr:colOff>
      <xdr:row>86</xdr:row>
      <xdr:rowOff>54428</xdr:rowOff>
    </xdr:to>
    <xdr:sp macro="" textlink="">
      <xdr:nvSpPr>
        <xdr:cNvPr id="36" name="吹き出し: 線 35">
          <a:extLst>
            <a:ext uri="{FF2B5EF4-FFF2-40B4-BE49-F238E27FC236}">
              <a16:creationId xmlns:a16="http://schemas.microsoft.com/office/drawing/2014/main" id="{00000000-0008-0000-0500-000024000000}"/>
            </a:ext>
          </a:extLst>
        </xdr:cNvPr>
        <xdr:cNvSpPr/>
      </xdr:nvSpPr>
      <xdr:spPr>
        <a:xfrm>
          <a:off x="7329350" y="28834080"/>
          <a:ext cx="1288869" cy="336368"/>
        </a:xfrm>
        <a:prstGeom prst="borderCallout1">
          <a:avLst>
            <a:gd name="adj1" fmla="val 86945"/>
            <a:gd name="adj2" fmla="val -3662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13</xdr:col>
      <xdr:colOff>435428</xdr:colOff>
      <xdr:row>94</xdr:row>
      <xdr:rowOff>244929</xdr:rowOff>
    </xdr:from>
    <xdr:to>
      <xdr:col>16</xdr:col>
      <xdr:colOff>122463</xdr:colOff>
      <xdr:row>97</xdr:row>
      <xdr:rowOff>54429</xdr:rowOff>
    </xdr:to>
    <xdr:sp macro="" textlink="">
      <xdr:nvSpPr>
        <xdr:cNvPr id="37" name="吹き出し: 線 36">
          <a:extLst>
            <a:ext uri="{FF2B5EF4-FFF2-40B4-BE49-F238E27FC236}">
              <a16:creationId xmlns:a16="http://schemas.microsoft.com/office/drawing/2014/main" id="{00000000-0008-0000-0500-000025000000}"/>
            </a:ext>
          </a:extLst>
        </xdr:cNvPr>
        <xdr:cNvSpPr/>
      </xdr:nvSpPr>
      <xdr:spPr>
        <a:xfrm>
          <a:off x="7765868" y="32165109"/>
          <a:ext cx="1881595" cy="586740"/>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保育所等は対象外のため</a:t>
          </a:r>
          <a:endParaRPr kumimoji="1" lang="en-US" altLang="ja-JP" sz="1100" b="1">
            <a:solidFill>
              <a:sysClr val="windowText" lastClr="000000"/>
            </a:solidFill>
          </a:endParaRPr>
        </a:p>
        <a:p>
          <a:pPr algn="l"/>
          <a:r>
            <a:rPr kumimoji="1" lang="ja-JP" altLang="en-US" sz="1100" b="1">
              <a:solidFill>
                <a:sysClr val="windowText" lastClr="000000"/>
              </a:solidFill>
            </a:rPr>
            <a:t>記入不要</a:t>
          </a:r>
        </a:p>
      </xdr:txBody>
    </xdr:sp>
    <xdr:clientData/>
  </xdr:twoCellAnchor>
  <xdr:twoCellAnchor>
    <xdr:from>
      <xdr:col>13</xdr:col>
      <xdr:colOff>707572</xdr:colOff>
      <xdr:row>109</xdr:row>
      <xdr:rowOff>258536</xdr:rowOff>
    </xdr:from>
    <xdr:to>
      <xdr:col>14</xdr:col>
      <xdr:colOff>748393</xdr:colOff>
      <xdr:row>110</xdr:row>
      <xdr:rowOff>244928</xdr:rowOff>
    </xdr:to>
    <xdr:sp macro="" textlink="">
      <xdr:nvSpPr>
        <xdr:cNvPr id="38" name="吹き出し: 線 37">
          <a:extLst>
            <a:ext uri="{FF2B5EF4-FFF2-40B4-BE49-F238E27FC236}">
              <a16:creationId xmlns:a16="http://schemas.microsoft.com/office/drawing/2014/main" id="{00000000-0008-0000-0500-000026000000}"/>
            </a:ext>
          </a:extLst>
        </xdr:cNvPr>
        <xdr:cNvSpPr/>
      </xdr:nvSpPr>
      <xdr:spPr>
        <a:xfrm>
          <a:off x="8038012" y="37025036"/>
          <a:ext cx="757101" cy="344532"/>
        </a:xfrm>
        <a:prstGeom prst="borderCallout1">
          <a:avLst>
            <a:gd name="adj1" fmla="val 183099"/>
            <a:gd name="adj2" fmla="val -24305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13</xdr:col>
      <xdr:colOff>312965</xdr:colOff>
      <xdr:row>122</xdr:row>
      <xdr:rowOff>40821</xdr:rowOff>
    </xdr:from>
    <xdr:to>
      <xdr:col>14</xdr:col>
      <xdr:colOff>938893</xdr:colOff>
      <xdr:row>123</xdr:row>
      <xdr:rowOff>163285</xdr:rowOff>
    </xdr:to>
    <xdr:sp macro="" textlink="">
      <xdr:nvSpPr>
        <xdr:cNvPr id="39" name="吹き出し: 線 38">
          <a:extLst>
            <a:ext uri="{FF2B5EF4-FFF2-40B4-BE49-F238E27FC236}">
              <a16:creationId xmlns:a16="http://schemas.microsoft.com/office/drawing/2014/main" id="{00000000-0008-0000-0500-000027000000}"/>
            </a:ext>
          </a:extLst>
        </xdr:cNvPr>
        <xdr:cNvSpPr/>
      </xdr:nvSpPr>
      <xdr:spPr>
        <a:xfrm>
          <a:off x="7643405" y="40396341"/>
          <a:ext cx="1342208" cy="351064"/>
        </a:xfrm>
        <a:prstGeom prst="borderCallout1">
          <a:avLst>
            <a:gd name="adj1" fmla="val 194638"/>
            <a:gd name="adj2" fmla="val -38948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12</xdr:col>
      <xdr:colOff>0</xdr:colOff>
      <xdr:row>17</xdr:row>
      <xdr:rowOff>108857</xdr:rowOff>
    </xdr:from>
    <xdr:to>
      <xdr:col>13</xdr:col>
      <xdr:colOff>239486</xdr:colOff>
      <xdr:row>17</xdr:row>
      <xdr:rowOff>462642</xdr:rowOff>
    </xdr:to>
    <xdr:sp macro="" textlink="">
      <xdr:nvSpPr>
        <xdr:cNvPr id="40" name="吹き出し: 線 39">
          <a:extLst>
            <a:ext uri="{FF2B5EF4-FFF2-40B4-BE49-F238E27FC236}">
              <a16:creationId xmlns:a16="http://schemas.microsoft.com/office/drawing/2014/main" id="{00000000-0008-0000-0500-000028000000}"/>
            </a:ext>
          </a:extLst>
        </xdr:cNvPr>
        <xdr:cNvSpPr/>
      </xdr:nvSpPr>
      <xdr:spPr>
        <a:xfrm>
          <a:off x="6803571" y="5715000"/>
          <a:ext cx="751115"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13</xdr:col>
      <xdr:colOff>394607</xdr:colOff>
      <xdr:row>41</xdr:row>
      <xdr:rowOff>204108</xdr:rowOff>
    </xdr:from>
    <xdr:to>
      <xdr:col>14</xdr:col>
      <xdr:colOff>435428</xdr:colOff>
      <xdr:row>43</xdr:row>
      <xdr:rowOff>40821</xdr:rowOff>
    </xdr:to>
    <xdr:sp macro="" textlink="">
      <xdr:nvSpPr>
        <xdr:cNvPr id="41" name="吹き出し: 線 40">
          <a:extLst>
            <a:ext uri="{FF2B5EF4-FFF2-40B4-BE49-F238E27FC236}">
              <a16:creationId xmlns:a16="http://schemas.microsoft.com/office/drawing/2014/main" id="{00000000-0008-0000-0500-000029000000}"/>
            </a:ext>
          </a:extLst>
        </xdr:cNvPr>
        <xdr:cNvSpPr/>
      </xdr:nvSpPr>
      <xdr:spPr>
        <a:xfrm>
          <a:off x="7725047" y="17951088"/>
          <a:ext cx="757101" cy="354873"/>
        </a:xfrm>
        <a:prstGeom prst="borderCallout1">
          <a:avLst>
            <a:gd name="adj1" fmla="val -166901"/>
            <a:gd name="adj2" fmla="val -2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898072</xdr:colOff>
      <xdr:row>19</xdr:row>
      <xdr:rowOff>108858</xdr:rowOff>
    </xdr:from>
    <xdr:to>
      <xdr:col>17</xdr:col>
      <xdr:colOff>381000</xdr:colOff>
      <xdr:row>19</xdr:row>
      <xdr:rowOff>405493</xdr:rowOff>
    </xdr:to>
    <xdr:sp macro="" textlink="">
      <xdr:nvSpPr>
        <xdr:cNvPr id="42" name="吹き出し: 線 41">
          <a:extLst>
            <a:ext uri="{FF2B5EF4-FFF2-40B4-BE49-F238E27FC236}">
              <a16:creationId xmlns:a16="http://schemas.microsoft.com/office/drawing/2014/main" id="{00000000-0008-0000-0500-00002A000000}"/>
            </a:ext>
          </a:extLst>
        </xdr:cNvPr>
        <xdr:cNvSpPr/>
      </xdr:nvSpPr>
      <xdr:spPr>
        <a:xfrm>
          <a:off x="8944792" y="6631578"/>
          <a:ext cx="1967048" cy="296635"/>
        </a:xfrm>
        <a:prstGeom prst="borderCallout1">
          <a:avLst>
            <a:gd name="adj1" fmla="val -76571"/>
            <a:gd name="adj2" fmla="val 111944"/>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12</xdr:col>
      <xdr:colOff>136071</xdr:colOff>
      <xdr:row>13</xdr:row>
      <xdr:rowOff>68035</xdr:rowOff>
    </xdr:from>
    <xdr:to>
      <xdr:col>16</xdr:col>
      <xdr:colOff>27214</xdr:colOff>
      <xdr:row>13</xdr:row>
      <xdr:rowOff>408214</xdr:rowOff>
    </xdr:to>
    <xdr:sp macro="" textlink="">
      <xdr:nvSpPr>
        <xdr:cNvPr id="43" name="吹き出し: 線 42">
          <a:extLst>
            <a:ext uri="{FF2B5EF4-FFF2-40B4-BE49-F238E27FC236}">
              <a16:creationId xmlns:a16="http://schemas.microsoft.com/office/drawing/2014/main" id="{00000000-0008-0000-0500-00002B000000}"/>
            </a:ext>
          </a:extLst>
        </xdr:cNvPr>
        <xdr:cNvSpPr/>
      </xdr:nvSpPr>
      <xdr:spPr>
        <a:xfrm>
          <a:off x="6955971" y="3893275"/>
          <a:ext cx="2596243" cy="340179"/>
        </a:xfrm>
        <a:prstGeom prst="borderCallout1">
          <a:avLst>
            <a:gd name="adj1" fmla="val -84416"/>
            <a:gd name="adj2" fmla="val 110189"/>
            <a:gd name="adj3" fmla="val 71779"/>
            <a:gd name="adj4" fmla="val 10103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都道府県名及び市町村名を記載</a:t>
          </a:r>
        </a:p>
      </xdr:txBody>
    </xdr:sp>
    <xdr:clientData/>
  </xdr:twoCellAnchor>
  <xdr:twoCellAnchor>
    <xdr:from>
      <xdr:col>3</xdr:col>
      <xdr:colOff>340179</xdr:colOff>
      <xdr:row>52</xdr:row>
      <xdr:rowOff>163286</xdr:rowOff>
    </xdr:from>
    <xdr:to>
      <xdr:col>5</xdr:col>
      <xdr:colOff>149679</xdr:colOff>
      <xdr:row>53</xdr:row>
      <xdr:rowOff>244928</xdr:rowOff>
    </xdr:to>
    <xdr:sp macro="" textlink="">
      <xdr:nvSpPr>
        <xdr:cNvPr id="44" name="吹き出し: 線 43">
          <a:extLst>
            <a:ext uri="{FF2B5EF4-FFF2-40B4-BE49-F238E27FC236}">
              <a16:creationId xmlns:a16="http://schemas.microsoft.com/office/drawing/2014/main" id="{00000000-0008-0000-0500-00002C000000}"/>
            </a:ext>
          </a:extLst>
        </xdr:cNvPr>
        <xdr:cNvSpPr/>
      </xdr:nvSpPr>
      <xdr:spPr>
        <a:xfrm>
          <a:off x="2824299" y="20600126"/>
          <a:ext cx="754380" cy="355962"/>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2</xdr:col>
      <xdr:colOff>870858</xdr:colOff>
      <xdr:row>38</xdr:row>
      <xdr:rowOff>870857</xdr:rowOff>
    </xdr:from>
    <xdr:to>
      <xdr:col>3</xdr:col>
      <xdr:colOff>261258</xdr:colOff>
      <xdr:row>38</xdr:row>
      <xdr:rowOff>1219200</xdr:rowOff>
    </xdr:to>
    <xdr:sp macro="" textlink="">
      <xdr:nvSpPr>
        <xdr:cNvPr id="45" name="吹き出し: 線 44">
          <a:extLst>
            <a:ext uri="{FF2B5EF4-FFF2-40B4-BE49-F238E27FC236}">
              <a16:creationId xmlns:a16="http://schemas.microsoft.com/office/drawing/2014/main" id="{00000000-0008-0000-0500-00002D000000}"/>
            </a:ext>
          </a:extLst>
        </xdr:cNvPr>
        <xdr:cNvSpPr/>
      </xdr:nvSpPr>
      <xdr:spPr>
        <a:xfrm>
          <a:off x="1436915" y="16774886"/>
          <a:ext cx="1306286" cy="348343"/>
        </a:xfrm>
        <a:prstGeom prst="borderCallout1">
          <a:avLst>
            <a:gd name="adj1" fmla="val 140305"/>
            <a:gd name="adj2" fmla="val -1752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220980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449580</xdr:colOff>
          <xdr:row>127</xdr:row>
          <xdr:rowOff>236220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449580</xdr:colOff>
          <xdr:row>129</xdr:row>
          <xdr:rowOff>7620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45720</xdr:colOff>
          <xdr:row>28</xdr:row>
          <xdr:rowOff>327660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45720</xdr:colOff>
          <xdr:row>29</xdr:row>
          <xdr:rowOff>403860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68580</xdr:colOff>
          <xdr:row>30</xdr:row>
          <xdr:rowOff>556260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952501</xdr:colOff>
      <xdr:row>2</xdr:row>
      <xdr:rowOff>95249</xdr:rowOff>
    </xdr:from>
    <xdr:to>
      <xdr:col>18</xdr:col>
      <xdr:colOff>367394</xdr:colOff>
      <xdr:row>2</xdr:row>
      <xdr:rowOff>394606</xdr:rowOff>
    </xdr:to>
    <xdr:sp macro="" textlink="">
      <xdr:nvSpPr>
        <xdr:cNvPr id="18" name="吹き出し: 線 17">
          <a:extLst>
            <a:ext uri="{FF2B5EF4-FFF2-40B4-BE49-F238E27FC236}">
              <a16:creationId xmlns:a16="http://schemas.microsoft.com/office/drawing/2014/main" id="{00000000-0008-0000-0600-000012000000}"/>
            </a:ext>
          </a:extLst>
        </xdr:cNvPr>
        <xdr:cNvSpPr/>
      </xdr:nvSpPr>
      <xdr:spPr>
        <a:xfrm>
          <a:off x="10477501" y="742949"/>
          <a:ext cx="885553"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13</xdr:col>
      <xdr:colOff>701041</xdr:colOff>
      <xdr:row>4</xdr:row>
      <xdr:rowOff>68035</xdr:rowOff>
    </xdr:from>
    <xdr:to>
      <xdr:col>18</xdr:col>
      <xdr:colOff>762001</xdr:colOff>
      <xdr:row>5</xdr:row>
      <xdr:rowOff>149679</xdr:rowOff>
    </xdr:to>
    <xdr:sp macro="" textlink="">
      <xdr:nvSpPr>
        <xdr:cNvPr id="19" name="吹き出し: 線 18">
          <a:extLst>
            <a:ext uri="{FF2B5EF4-FFF2-40B4-BE49-F238E27FC236}">
              <a16:creationId xmlns:a16="http://schemas.microsoft.com/office/drawing/2014/main" id="{00000000-0008-0000-0600-000013000000}"/>
            </a:ext>
          </a:extLst>
        </xdr:cNvPr>
        <xdr:cNvSpPr/>
      </xdr:nvSpPr>
      <xdr:spPr>
        <a:xfrm>
          <a:off x="8031481" y="1515835"/>
          <a:ext cx="3726180" cy="29500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530679</xdr:colOff>
      <xdr:row>2</xdr:row>
      <xdr:rowOff>553811</xdr:rowOff>
    </xdr:from>
    <xdr:to>
      <xdr:col>13</xdr:col>
      <xdr:colOff>27215</xdr:colOff>
      <xdr:row>5</xdr:row>
      <xdr:rowOff>35378</xdr:rowOff>
    </xdr:to>
    <xdr:sp macro="" textlink="">
      <xdr:nvSpPr>
        <xdr:cNvPr id="20" name="四角形: 角を丸くする 19">
          <a:extLst>
            <a:ext uri="{FF2B5EF4-FFF2-40B4-BE49-F238E27FC236}">
              <a16:creationId xmlns:a16="http://schemas.microsoft.com/office/drawing/2014/main" id="{00000000-0008-0000-0600-000014000000}"/>
            </a:ext>
          </a:extLst>
        </xdr:cNvPr>
        <xdr:cNvSpPr/>
      </xdr:nvSpPr>
      <xdr:spPr>
        <a:xfrm>
          <a:off x="4637859" y="1201511"/>
          <a:ext cx="2719796" cy="49502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記入例（薬局）</a:t>
          </a:r>
        </a:p>
      </xdr:txBody>
    </xdr:sp>
    <xdr:clientData/>
  </xdr:twoCellAnchor>
  <xdr:twoCellAnchor>
    <xdr:from>
      <xdr:col>15</xdr:col>
      <xdr:colOff>503464</xdr:colOff>
      <xdr:row>14</xdr:row>
      <xdr:rowOff>193222</xdr:rowOff>
    </xdr:from>
    <xdr:to>
      <xdr:col>18</xdr:col>
      <xdr:colOff>476249</xdr:colOff>
      <xdr:row>14</xdr:row>
      <xdr:rowOff>489857</xdr:rowOff>
    </xdr:to>
    <xdr:sp macro="" textlink="">
      <xdr:nvSpPr>
        <xdr:cNvPr id="21" name="吹き出し: 線 20">
          <a:extLst>
            <a:ext uri="{FF2B5EF4-FFF2-40B4-BE49-F238E27FC236}">
              <a16:creationId xmlns:a16="http://schemas.microsoft.com/office/drawing/2014/main" id="{00000000-0008-0000-0600-000015000000}"/>
            </a:ext>
          </a:extLst>
        </xdr:cNvPr>
        <xdr:cNvSpPr/>
      </xdr:nvSpPr>
      <xdr:spPr>
        <a:xfrm>
          <a:off x="9502684" y="4529002"/>
          <a:ext cx="1969225" cy="296635"/>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プルダウンから１区分選択</a:t>
          </a:r>
        </a:p>
      </xdr:txBody>
    </xdr:sp>
    <xdr:clientData/>
  </xdr:twoCellAnchor>
  <xdr:twoCellAnchor>
    <xdr:from>
      <xdr:col>8</xdr:col>
      <xdr:colOff>217716</xdr:colOff>
      <xdr:row>10</xdr:row>
      <xdr:rowOff>68036</xdr:rowOff>
    </xdr:from>
    <xdr:to>
      <xdr:col>12</xdr:col>
      <xdr:colOff>13608</xdr:colOff>
      <xdr:row>11</xdr:row>
      <xdr:rowOff>136071</xdr:rowOff>
    </xdr:to>
    <xdr:sp macro="" textlink="">
      <xdr:nvSpPr>
        <xdr:cNvPr id="22" name="吹き出し: 線 21">
          <a:extLst>
            <a:ext uri="{FF2B5EF4-FFF2-40B4-BE49-F238E27FC236}">
              <a16:creationId xmlns:a16="http://schemas.microsoft.com/office/drawing/2014/main" id="{00000000-0008-0000-0600-000016000000}"/>
            </a:ext>
          </a:extLst>
        </xdr:cNvPr>
        <xdr:cNvSpPr/>
      </xdr:nvSpPr>
      <xdr:spPr>
        <a:xfrm>
          <a:off x="5185956" y="3077936"/>
          <a:ext cx="1647552"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600-000017000000}"/>
            </a:ext>
          </a:extLst>
        </xdr:cNvPr>
        <xdr:cNvSpPr/>
      </xdr:nvSpPr>
      <xdr:spPr>
        <a:xfrm>
          <a:off x="4863194" y="6549934"/>
          <a:ext cx="1650273"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4" name="吹き出し: 線 23">
          <a:extLst>
            <a:ext uri="{FF2B5EF4-FFF2-40B4-BE49-F238E27FC236}">
              <a16:creationId xmlns:a16="http://schemas.microsoft.com/office/drawing/2014/main" id="{00000000-0008-0000-0600-000018000000}"/>
            </a:ext>
          </a:extLst>
        </xdr:cNvPr>
        <xdr:cNvSpPr/>
      </xdr:nvSpPr>
      <xdr:spPr>
        <a:xfrm>
          <a:off x="4095750" y="7346224"/>
          <a:ext cx="164265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9</xdr:col>
      <xdr:colOff>231321</xdr:colOff>
      <xdr:row>7</xdr:row>
      <xdr:rowOff>72116</xdr:rowOff>
    </xdr:from>
    <xdr:to>
      <xdr:col>11</xdr:col>
      <xdr:colOff>91440</xdr:colOff>
      <xdr:row>7</xdr:row>
      <xdr:rowOff>394606</xdr:rowOff>
    </xdr:to>
    <xdr:sp macro="" textlink="">
      <xdr:nvSpPr>
        <xdr:cNvPr id="25" name="吹き出し: 線 24">
          <a:extLst>
            <a:ext uri="{FF2B5EF4-FFF2-40B4-BE49-F238E27FC236}">
              <a16:creationId xmlns:a16="http://schemas.microsoft.com/office/drawing/2014/main" id="{00000000-0008-0000-0600-000019000000}"/>
            </a:ext>
          </a:extLst>
        </xdr:cNvPr>
        <xdr:cNvSpPr/>
      </xdr:nvSpPr>
      <xdr:spPr>
        <a:xfrm>
          <a:off x="5656761" y="2182856"/>
          <a:ext cx="744039" cy="322490"/>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40821</xdr:colOff>
      <xdr:row>24</xdr:row>
      <xdr:rowOff>544286</xdr:rowOff>
    </xdr:to>
    <xdr:sp macro="" textlink="">
      <xdr:nvSpPr>
        <xdr:cNvPr id="26" name="吹き出し: 線 25">
          <a:extLst>
            <a:ext uri="{FF2B5EF4-FFF2-40B4-BE49-F238E27FC236}">
              <a16:creationId xmlns:a16="http://schemas.microsoft.com/office/drawing/2014/main" id="{00000000-0008-0000-0600-00001A000000}"/>
            </a:ext>
          </a:extLst>
        </xdr:cNvPr>
        <xdr:cNvSpPr/>
      </xdr:nvSpPr>
      <xdr:spPr>
        <a:xfrm>
          <a:off x="7915547" y="9952809"/>
          <a:ext cx="3120934"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5</xdr:col>
      <xdr:colOff>340181</xdr:colOff>
      <xdr:row>16</xdr:row>
      <xdr:rowOff>27214</xdr:rowOff>
    </xdr:from>
    <xdr:to>
      <xdr:col>11</xdr:col>
      <xdr:colOff>394607</xdr:colOff>
      <xdr:row>16</xdr:row>
      <xdr:rowOff>364671</xdr:rowOff>
    </xdr:to>
    <xdr:sp macro="" textlink="">
      <xdr:nvSpPr>
        <xdr:cNvPr id="28" name="吹き出し: 線 27">
          <a:extLst>
            <a:ext uri="{FF2B5EF4-FFF2-40B4-BE49-F238E27FC236}">
              <a16:creationId xmlns:a16="http://schemas.microsoft.com/office/drawing/2014/main" id="{00000000-0008-0000-0600-00001C000000}"/>
            </a:ext>
          </a:extLst>
        </xdr:cNvPr>
        <xdr:cNvSpPr/>
      </xdr:nvSpPr>
      <xdr:spPr>
        <a:xfrm>
          <a:off x="3769181" y="5201194"/>
          <a:ext cx="2934786" cy="337457"/>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保険医療機関コードを記入</a:t>
          </a:r>
          <a:endParaRPr lang="ja-JP" altLang="ja-JP">
            <a:solidFill>
              <a:sysClr val="windowText" lastClr="000000"/>
            </a:solidFill>
            <a:effectLst/>
          </a:endParaRPr>
        </a:p>
        <a:p>
          <a:pPr algn="l"/>
          <a:r>
            <a:rPr kumimoji="1" lang="ja-JP" altLang="en-US" sz="1100" b="1">
              <a:solidFill>
                <a:sysClr val="windowText" lastClr="000000"/>
              </a:solidFill>
            </a:rPr>
            <a:t>、</a:t>
          </a:r>
        </a:p>
      </xdr:txBody>
    </xdr:sp>
    <xdr:clientData/>
  </xdr:twoCellAnchor>
  <xdr:twoCellAnchor>
    <xdr:from>
      <xdr:col>8</xdr:col>
      <xdr:colOff>13063</xdr:colOff>
      <xdr:row>74</xdr:row>
      <xdr:rowOff>228600</xdr:rowOff>
    </xdr:from>
    <xdr:to>
      <xdr:col>9</xdr:col>
      <xdr:colOff>318407</xdr:colOff>
      <xdr:row>76</xdr:row>
      <xdr:rowOff>62592</xdr:rowOff>
    </xdr:to>
    <xdr:sp macro="" textlink="">
      <xdr:nvSpPr>
        <xdr:cNvPr id="29" name="吹き出し: 線 28">
          <a:extLst>
            <a:ext uri="{FF2B5EF4-FFF2-40B4-BE49-F238E27FC236}">
              <a16:creationId xmlns:a16="http://schemas.microsoft.com/office/drawing/2014/main" id="{00000000-0008-0000-0600-00001D000000}"/>
            </a:ext>
          </a:extLst>
        </xdr:cNvPr>
        <xdr:cNvSpPr/>
      </xdr:nvSpPr>
      <xdr:spPr>
        <a:xfrm>
          <a:off x="4981303" y="26319480"/>
          <a:ext cx="762544" cy="359772"/>
        </a:xfrm>
        <a:prstGeom prst="borderCallout1">
          <a:avLst>
            <a:gd name="adj1" fmla="val 167119"/>
            <a:gd name="adj2" fmla="val -2964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0</xdr:colOff>
      <xdr:row>85</xdr:row>
      <xdr:rowOff>0</xdr:rowOff>
    </xdr:from>
    <xdr:to>
      <xdr:col>9</xdr:col>
      <xdr:colOff>299357</xdr:colOff>
      <xdr:row>86</xdr:row>
      <xdr:rowOff>51707</xdr:rowOff>
    </xdr:to>
    <xdr:sp macro="" textlink="">
      <xdr:nvSpPr>
        <xdr:cNvPr id="30" name="吹き出し: 線 29">
          <a:extLst>
            <a:ext uri="{FF2B5EF4-FFF2-40B4-BE49-F238E27FC236}">
              <a16:creationId xmlns:a16="http://schemas.microsoft.com/office/drawing/2014/main" id="{00000000-0008-0000-0600-00001E000000}"/>
            </a:ext>
          </a:extLst>
        </xdr:cNvPr>
        <xdr:cNvSpPr/>
      </xdr:nvSpPr>
      <xdr:spPr>
        <a:xfrm>
          <a:off x="4968240" y="28856940"/>
          <a:ext cx="756557" cy="333647"/>
        </a:xfrm>
        <a:prstGeom prst="borderCallout1">
          <a:avLst>
            <a:gd name="adj1" fmla="val 81847"/>
            <a:gd name="adj2" fmla="val -31784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12</xdr:col>
      <xdr:colOff>408215</xdr:colOff>
      <xdr:row>90</xdr:row>
      <xdr:rowOff>285749</xdr:rowOff>
    </xdr:from>
    <xdr:to>
      <xdr:col>14</xdr:col>
      <xdr:colOff>680357</xdr:colOff>
      <xdr:row>92</xdr:row>
      <xdr:rowOff>149679</xdr:rowOff>
    </xdr:to>
    <xdr:sp macro="" textlink="">
      <xdr:nvSpPr>
        <xdr:cNvPr id="31" name="吹き出し: 線 30">
          <a:extLst>
            <a:ext uri="{FF2B5EF4-FFF2-40B4-BE49-F238E27FC236}">
              <a16:creationId xmlns:a16="http://schemas.microsoft.com/office/drawing/2014/main" id="{00000000-0008-0000-0600-00001F000000}"/>
            </a:ext>
          </a:extLst>
        </xdr:cNvPr>
        <xdr:cNvSpPr/>
      </xdr:nvSpPr>
      <xdr:spPr>
        <a:xfrm>
          <a:off x="7228115" y="30483809"/>
          <a:ext cx="1498962" cy="587830"/>
        </a:xfrm>
        <a:prstGeom prst="borderCallout1">
          <a:avLst>
            <a:gd name="adj1" fmla="val -8076"/>
            <a:gd name="adj2" fmla="val -24820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薬局は対象外のため、記入不要</a:t>
          </a:r>
        </a:p>
      </xdr:txBody>
    </xdr:sp>
    <xdr:clientData/>
  </xdr:twoCellAnchor>
  <xdr:twoCellAnchor>
    <xdr:from>
      <xdr:col>7</xdr:col>
      <xdr:colOff>95250</xdr:colOff>
      <xdr:row>56</xdr:row>
      <xdr:rowOff>244928</xdr:rowOff>
    </xdr:from>
    <xdr:to>
      <xdr:col>9</xdr:col>
      <xdr:colOff>108857</xdr:colOff>
      <xdr:row>58</xdr:row>
      <xdr:rowOff>51707</xdr:rowOff>
    </xdr:to>
    <xdr:sp macro="" textlink="">
      <xdr:nvSpPr>
        <xdr:cNvPr id="32" name="吹き出し: 線 31">
          <a:extLst>
            <a:ext uri="{FF2B5EF4-FFF2-40B4-BE49-F238E27FC236}">
              <a16:creationId xmlns:a16="http://schemas.microsoft.com/office/drawing/2014/main" id="{00000000-0008-0000-0600-000020000000}"/>
            </a:ext>
          </a:extLst>
        </xdr:cNvPr>
        <xdr:cNvSpPr/>
      </xdr:nvSpPr>
      <xdr:spPr>
        <a:xfrm>
          <a:off x="4781550" y="21786668"/>
          <a:ext cx="752747" cy="340179"/>
        </a:xfrm>
        <a:prstGeom prst="borderCallout1">
          <a:avLst>
            <a:gd name="adj1" fmla="val 58592"/>
            <a:gd name="adj2" fmla="val -24463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0</xdr:colOff>
      <xdr:row>48</xdr:row>
      <xdr:rowOff>0</xdr:rowOff>
    </xdr:from>
    <xdr:to>
      <xdr:col>9</xdr:col>
      <xdr:colOff>299357</xdr:colOff>
      <xdr:row>49</xdr:row>
      <xdr:rowOff>78921</xdr:rowOff>
    </xdr:to>
    <xdr:sp macro="" textlink="">
      <xdr:nvSpPr>
        <xdr:cNvPr id="33" name="吹き出し: 線 32">
          <a:extLst>
            <a:ext uri="{FF2B5EF4-FFF2-40B4-BE49-F238E27FC236}">
              <a16:creationId xmlns:a16="http://schemas.microsoft.com/office/drawing/2014/main" id="{00000000-0008-0000-0600-000021000000}"/>
            </a:ext>
          </a:extLst>
        </xdr:cNvPr>
        <xdr:cNvSpPr/>
      </xdr:nvSpPr>
      <xdr:spPr>
        <a:xfrm>
          <a:off x="4968240" y="19446240"/>
          <a:ext cx="756557" cy="345621"/>
        </a:xfrm>
        <a:prstGeom prst="borderCallout1">
          <a:avLst>
            <a:gd name="adj1" fmla="val 108979"/>
            <a:gd name="adj2" fmla="val -2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4</xdr:col>
      <xdr:colOff>0</xdr:colOff>
      <xdr:row>44</xdr:row>
      <xdr:rowOff>0</xdr:rowOff>
    </xdr:from>
    <xdr:to>
      <xdr:col>5</xdr:col>
      <xdr:colOff>285750</xdr:colOff>
      <xdr:row>45</xdr:row>
      <xdr:rowOff>78921</xdr:rowOff>
    </xdr:to>
    <xdr:sp macro="" textlink="">
      <xdr:nvSpPr>
        <xdr:cNvPr id="34" name="吹き出し: 線 33">
          <a:extLst>
            <a:ext uri="{FF2B5EF4-FFF2-40B4-BE49-F238E27FC236}">
              <a16:creationId xmlns:a16="http://schemas.microsoft.com/office/drawing/2014/main" id="{00000000-0008-0000-0600-000022000000}"/>
            </a:ext>
          </a:extLst>
        </xdr:cNvPr>
        <xdr:cNvSpPr/>
      </xdr:nvSpPr>
      <xdr:spPr>
        <a:xfrm>
          <a:off x="2956560" y="18379440"/>
          <a:ext cx="758190" cy="345621"/>
        </a:xfrm>
        <a:prstGeom prst="borderCallout1">
          <a:avLst>
            <a:gd name="adj1" fmla="val 186498"/>
            <a:gd name="adj2" fmla="val -212489"/>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353785</xdr:colOff>
      <xdr:row>44</xdr:row>
      <xdr:rowOff>0</xdr:rowOff>
    </xdr:from>
    <xdr:to>
      <xdr:col>13</xdr:col>
      <xdr:colOff>81643</xdr:colOff>
      <xdr:row>45</xdr:row>
      <xdr:rowOff>78921</xdr:rowOff>
    </xdr:to>
    <xdr:sp macro="" textlink="">
      <xdr:nvSpPr>
        <xdr:cNvPr id="35" name="吹き出し: 線 34">
          <a:extLst>
            <a:ext uri="{FF2B5EF4-FFF2-40B4-BE49-F238E27FC236}">
              <a16:creationId xmlns:a16="http://schemas.microsoft.com/office/drawing/2014/main" id="{00000000-0008-0000-0600-000023000000}"/>
            </a:ext>
          </a:extLst>
        </xdr:cNvPr>
        <xdr:cNvSpPr/>
      </xdr:nvSpPr>
      <xdr:spPr>
        <a:xfrm>
          <a:off x="6663145" y="18379440"/>
          <a:ext cx="748938" cy="345621"/>
        </a:xfrm>
        <a:prstGeom prst="borderCallout1">
          <a:avLst>
            <a:gd name="adj1" fmla="val -297998"/>
            <a:gd name="adj2" fmla="val -2320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16</xdr:col>
      <xdr:colOff>0</xdr:colOff>
      <xdr:row>44</xdr:row>
      <xdr:rowOff>0</xdr:rowOff>
    </xdr:from>
    <xdr:to>
      <xdr:col>16</xdr:col>
      <xdr:colOff>762000</xdr:colOff>
      <xdr:row>45</xdr:row>
      <xdr:rowOff>78921</xdr:rowOff>
    </xdr:to>
    <xdr:sp macro="" textlink="">
      <xdr:nvSpPr>
        <xdr:cNvPr id="36" name="吹き出し: 線 35">
          <a:extLst>
            <a:ext uri="{FF2B5EF4-FFF2-40B4-BE49-F238E27FC236}">
              <a16:creationId xmlns:a16="http://schemas.microsoft.com/office/drawing/2014/main" id="{00000000-0008-0000-0600-000024000000}"/>
            </a:ext>
          </a:extLst>
        </xdr:cNvPr>
        <xdr:cNvSpPr/>
      </xdr:nvSpPr>
      <xdr:spPr>
        <a:xfrm>
          <a:off x="9525000" y="18379440"/>
          <a:ext cx="762000" cy="345621"/>
        </a:xfrm>
        <a:prstGeom prst="borderCallout1">
          <a:avLst>
            <a:gd name="adj1" fmla="val -313502"/>
            <a:gd name="adj2" fmla="val 517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898072</xdr:colOff>
      <xdr:row>109</xdr:row>
      <xdr:rowOff>27214</xdr:rowOff>
    </xdr:from>
    <xdr:to>
      <xdr:col>16</xdr:col>
      <xdr:colOff>176893</xdr:colOff>
      <xdr:row>110</xdr:row>
      <xdr:rowOff>10885</xdr:rowOff>
    </xdr:to>
    <xdr:sp macro="" textlink="">
      <xdr:nvSpPr>
        <xdr:cNvPr id="37" name="吹き出し: 線 36">
          <a:extLst>
            <a:ext uri="{FF2B5EF4-FFF2-40B4-BE49-F238E27FC236}">
              <a16:creationId xmlns:a16="http://schemas.microsoft.com/office/drawing/2014/main" id="{00000000-0008-0000-0600-000025000000}"/>
            </a:ext>
          </a:extLst>
        </xdr:cNvPr>
        <xdr:cNvSpPr/>
      </xdr:nvSpPr>
      <xdr:spPr>
        <a:xfrm>
          <a:off x="8944792" y="36816574"/>
          <a:ext cx="757101" cy="341811"/>
        </a:xfrm>
        <a:prstGeom prst="borderCallout1">
          <a:avLst>
            <a:gd name="adj1" fmla="val 240762"/>
            <a:gd name="adj2" fmla="val -301775"/>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12</xdr:col>
      <xdr:colOff>0</xdr:colOff>
      <xdr:row>65</xdr:row>
      <xdr:rowOff>0</xdr:rowOff>
    </xdr:from>
    <xdr:to>
      <xdr:col>16</xdr:col>
      <xdr:colOff>655320</xdr:colOff>
      <xdr:row>66</xdr:row>
      <xdr:rowOff>54428</xdr:rowOff>
    </xdr:to>
    <xdr:sp macro="" textlink="">
      <xdr:nvSpPr>
        <xdr:cNvPr id="38" name="吹き出し: 線 37">
          <a:extLst>
            <a:ext uri="{FF2B5EF4-FFF2-40B4-BE49-F238E27FC236}">
              <a16:creationId xmlns:a16="http://schemas.microsoft.com/office/drawing/2014/main" id="{00000000-0008-0000-0600-000026000000}"/>
            </a:ext>
          </a:extLst>
        </xdr:cNvPr>
        <xdr:cNvSpPr/>
      </xdr:nvSpPr>
      <xdr:spPr>
        <a:xfrm>
          <a:off x="6819900" y="23934420"/>
          <a:ext cx="3360420" cy="298268"/>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16</xdr:col>
      <xdr:colOff>857250</xdr:colOff>
      <xdr:row>17</xdr:row>
      <xdr:rowOff>95250</xdr:rowOff>
    </xdr:from>
    <xdr:to>
      <xdr:col>18</xdr:col>
      <xdr:colOff>149679</xdr:colOff>
      <xdr:row>17</xdr:row>
      <xdr:rowOff>449035</xdr:rowOff>
    </xdr:to>
    <xdr:sp macro="" textlink="">
      <xdr:nvSpPr>
        <xdr:cNvPr id="39" name="吹き出し: 線 38">
          <a:extLst>
            <a:ext uri="{FF2B5EF4-FFF2-40B4-BE49-F238E27FC236}">
              <a16:creationId xmlns:a16="http://schemas.microsoft.com/office/drawing/2014/main" id="{00000000-0008-0000-0600-000027000000}"/>
            </a:ext>
          </a:extLst>
        </xdr:cNvPr>
        <xdr:cNvSpPr/>
      </xdr:nvSpPr>
      <xdr:spPr>
        <a:xfrm>
          <a:off x="10382250" y="5688330"/>
          <a:ext cx="763089"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326571</xdr:colOff>
      <xdr:row>17</xdr:row>
      <xdr:rowOff>122464</xdr:rowOff>
    </xdr:from>
    <xdr:to>
      <xdr:col>13</xdr:col>
      <xdr:colOff>54429</xdr:colOff>
      <xdr:row>17</xdr:row>
      <xdr:rowOff>476249</xdr:rowOff>
    </xdr:to>
    <xdr:sp macro="" textlink="">
      <xdr:nvSpPr>
        <xdr:cNvPr id="40" name="吹き出し: 線 39">
          <a:extLst>
            <a:ext uri="{FF2B5EF4-FFF2-40B4-BE49-F238E27FC236}">
              <a16:creationId xmlns:a16="http://schemas.microsoft.com/office/drawing/2014/main" id="{00000000-0008-0000-0600-000028000000}"/>
            </a:ext>
          </a:extLst>
        </xdr:cNvPr>
        <xdr:cNvSpPr/>
      </xdr:nvSpPr>
      <xdr:spPr>
        <a:xfrm>
          <a:off x="6635931" y="5715544"/>
          <a:ext cx="748938"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15</xdr:col>
      <xdr:colOff>114299</xdr:colOff>
      <xdr:row>19</xdr:row>
      <xdr:rowOff>108857</xdr:rowOff>
    </xdr:from>
    <xdr:to>
      <xdr:col>17</xdr:col>
      <xdr:colOff>108856</xdr:colOff>
      <xdr:row>19</xdr:row>
      <xdr:rowOff>405492</xdr:rowOff>
    </xdr:to>
    <xdr:sp macro="" textlink="">
      <xdr:nvSpPr>
        <xdr:cNvPr id="41" name="吹き出し: 線 40">
          <a:extLst>
            <a:ext uri="{FF2B5EF4-FFF2-40B4-BE49-F238E27FC236}">
              <a16:creationId xmlns:a16="http://schemas.microsoft.com/office/drawing/2014/main" id="{00000000-0008-0000-0600-000029000000}"/>
            </a:ext>
          </a:extLst>
        </xdr:cNvPr>
        <xdr:cNvSpPr/>
      </xdr:nvSpPr>
      <xdr:spPr>
        <a:xfrm>
          <a:off x="9113519" y="6631577"/>
          <a:ext cx="1526177" cy="296635"/>
        </a:xfrm>
        <a:prstGeom prst="borderCallout1">
          <a:avLst>
            <a:gd name="adj1" fmla="val -99506"/>
            <a:gd name="adj2" fmla="val 125737"/>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6</xdr:col>
      <xdr:colOff>0</xdr:colOff>
      <xdr:row>52</xdr:row>
      <xdr:rowOff>0</xdr:rowOff>
    </xdr:from>
    <xdr:to>
      <xdr:col>7</xdr:col>
      <xdr:colOff>176893</xdr:colOff>
      <xdr:row>53</xdr:row>
      <xdr:rowOff>65314</xdr:rowOff>
    </xdr:to>
    <xdr:sp macro="" textlink="">
      <xdr:nvSpPr>
        <xdr:cNvPr id="42" name="吹き出し: 線 41">
          <a:extLst>
            <a:ext uri="{FF2B5EF4-FFF2-40B4-BE49-F238E27FC236}">
              <a16:creationId xmlns:a16="http://schemas.microsoft.com/office/drawing/2014/main" id="{00000000-0008-0000-0600-00002A000000}"/>
            </a:ext>
          </a:extLst>
        </xdr:cNvPr>
        <xdr:cNvSpPr/>
      </xdr:nvSpPr>
      <xdr:spPr>
        <a:xfrm>
          <a:off x="4107180" y="20444460"/>
          <a:ext cx="756013" cy="347254"/>
        </a:xfrm>
        <a:prstGeom prst="borderCallout1">
          <a:avLst>
            <a:gd name="adj1" fmla="val 108979"/>
            <a:gd name="adj2" fmla="val -2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2</xdr:col>
      <xdr:colOff>1066800</xdr:colOff>
      <xdr:row>38</xdr:row>
      <xdr:rowOff>936170</xdr:rowOff>
    </xdr:from>
    <xdr:to>
      <xdr:col>4</xdr:col>
      <xdr:colOff>228600</xdr:colOff>
      <xdr:row>38</xdr:row>
      <xdr:rowOff>1287234</xdr:rowOff>
    </xdr:to>
    <xdr:sp macro="" textlink="">
      <xdr:nvSpPr>
        <xdr:cNvPr id="44" name="吹き出し: 線 43">
          <a:extLst>
            <a:ext uri="{FF2B5EF4-FFF2-40B4-BE49-F238E27FC236}">
              <a16:creationId xmlns:a16="http://schemas.microsoft.com/office/drawing/2014/main" id="{00000000-0008-0000-0600-00002C000000}"/>
            </a:ext>
          </a:extLst>
        </xdr:cNvPr>
        <xdr:cNvSpPr/>
      </xdr:nvSpPr>
      <xdr:spPr>
        <a:xfrm>
          <a:off x="1632857" y="16840199"/>
          <a:ext cx="1545772" cy="351064"/>
        </a:xfrm>
        <a:prstGeom prst="borderCallout1">
          <a:avLst>
            <a:gd name="adj1" fmla="val 157816"/>
            <a:gd name="adj2" fmla="val -2610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プルダウンより選択</a:t>
          </a:r>
        </a:p>
      </xdr:txBody>
    </xdr:sp>
    <xdr:clientData/>
  </xdr:twoCellAnchor>
  <xdr:twoCellAnchor>
    <xdr:from>
      <xdr:col>15</xdr:col>
      <xdr:colOff>503464</xdr:colOff>
      <xdr:row>14</xdr:row>
      <xdr:rowOff>193222</xdr:rowOff>
    </xdr:from>
    <xdr:to>
      <xdr:col>18</xdr:col>
      <xdr:colOff>476249</xdr:colOff>
      <xdr:row>14</xdr:row>
      <xdr:rowOff>489857</xdr:rowOff>
    </xdr:to>
    <xdr:sp macro="" textlink="">
      <xdr:nvSpPr>
        <xdr:cNvPr id="43" name="吹き出し: 線 42">
          <a:extLst>
            <a:ext uri="{FF2B5EF4-FFF2-40B4-BE49-F238E27FC236}">
              <a16:creationId xmlns:a16="http://schemas.microsoft.com/office/drawing/2014/main" id="{00000000-0008-0000-0600-00002B000000}"/>
            </a:ext>
          </a:extLst>
        </xdr:cNvPr>
        <xdr:cNvSpPr/>
      </xdr:nvSpPr>
      <xdr:spPr>
        <a:xfrm>
          <a:off x="9502684" y="4529002"/>
          <a:ext cx="1969225" cy="296635"/>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プルダウンから１区分選択</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213360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7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7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7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7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7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7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441960</xdr:colOff>
          <xdr:row>127</xdr:row>
          <xdr:rowOff>236220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7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441960</xdr:colOff>
          <xdr:row>129</xdr:row>
          <xdr:rowOff>7620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7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7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7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7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38100</xdr:colOff>
          <xdr:row>28</xdr:row>
          <xdr:rowOff>327660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7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38100</xdr:colOff>
          <xdr:row>29</xdr:row>
          <xdr:rowOff>403860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7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7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7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60960</xdr:colOff>
          <xdr:row>30</xdr:row>
          <xdr:rowOff>556260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7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952501</xdr:colOff>
      <xdr:row>2</xdr:row>
      <xdr:rowOff>95249</xdr:rowOff>
    </xdr:from>
    <xdr:to>
      <xdr:col>18</xdr:col>
      <xdr:colOff>367394</xdr:colOff>
      <xdr:row>2</xdr:row>
      <xdr:rowOff>394606</xdr:rowOff>
    </xdr:to>
    <xdr:sp macro="" textlink="">
      <xdr:nvSpPr>
        <xdr:cNvPr id="18" name="吹き出し: 線 17">
          <a:extLst>
            <a:ext uri="{FF2B5EF4-FFF2-40B4-BE49-F238E27FC236}">
              <a16:creationId xmlns:a16="http://schemas.microsoft.com/office/drawing/2014/main" id="{00000000-0008-0000-0700-000012000000}"/>
            </a:ext>
          </a:extLst>
        </xdr:cNvPr>
        <xdr:cNvSpPr/>
      </xdr:nvSpPr>
      <xdr:spPr>
        <a:xfrm>
          <a:off x="10531930" y="734785"/>
          <a:ext cx="884464"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13</xdr:col>
      <xdr:colOff>609601</xdr:colOff>
      <xdr:row>4</xdr:row>
      <xdr:rowOff>68035</xdr:rowOff>
    </xdr:from>
    <xdr:to>
      <xdr:col>18</xdr:col>
      <xdr:colOff>762001</xdr:colOff>
      <xdr:row>5</xdr:row>
      <xdr:rowOff>149679</xdr:rowOff>
    </xdr:to>
    <xdr:sp macro="" textlink="">
      <xdr:nvSpPr>
        <xdr:cNvPr id="19" name="吹き出し: 線 18">
          <a:extLst>
            <a:ext uri="{FF2B5EF4-FFF2-40B4-BE49-F238E27FC236}">
              <a16:creationId xmlns:a16="http://schemas.microsoft.com/office/drawing/2014/main" id="{00000000-0008-0000-0700-000013000000}"/>
            </a:ext>
          </a:extLst>
        </xdr:cNvPr>
        <xdr:cNvSpPr/>
      </xdr:nvSpPr>
      <xdr:spPr>
        <a:xfrm>
          <a:off x="7940041" y="1515835"/>
          <a:ext cx="3817620" cy="29500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530679</xdr:colOff>
      <xdr:row>2</xdr:row>
      <xdr:rowOff>553811</xdr:rowOff>
    </xdr:from>
    <xdr:to>
      <xdr:col>13</xdr:col>
      <xdr:colOff>27215</xdr:colOff>
      <xdr:row>5</xdr:row>
      <xdr:rowOff>35378</xdr:rowOff>
    </xdr:to>
    <xdr:sp macro="" textlink="">
      <xdr:nvSpPr>
        <xdr:cNvPr id="20" name="四角形: 角を丸くする 19">
          <a:extLst>
            <a:ext uri="{FF2B5EF4-FFF2-40B4-BE49-F238E27FC236}">
              <a16:creationId xmlns:a16="http://schemas.microsoft.com/office/drawing/2014/main" id="{00000000-0008-0000-0700-000014000000}"/>
            </a:ext>
          </a:extLst>
        </xdr:cNvPr>
        <xdr:cNvSpPr/>
      </xdr:nvSpPr>
      <xdr:spPr>
        <a:xfrm>
          <a:off x="4653643" y="1193347"/>
          <a:ext cx="2748643" cy="488495"/>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記入例（公衆浴場）</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700-000016000000}"/>
            </a:ext>
          </a:extLst>
        </xdr:cNvPr>
        <xdr:cNvSpPr/>
      </xdr:nvSpPr>
      <xdr:spPr>
        <a:xfrm>
          <a:off x="4953001" y="3034393"/>
          <a:ext cx="1660071" cy="299357"/>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4" name="吹き出し: 線 23">
          <a:extLst>
            <a:ext uri="{FF2B5EF4-FFF2-40B4-BE49-F238E27FC236}">
              <a16:creationId xmlns:a16="http://schemas.microsoft.com/office/drawing/2014/main" id="{00000000-0008-0000-0700-000018000000}"/>
            </a:ext>
          </a:extLst>
        </xdr:cNvPr>
        <xdr:cNvSpPr/>
      </xdr:nvSpPr>
      <xdr:spPr>
        <a:xfrm>
          <a:off x="4884965" y="6545035"/>
          <a:ext cx="1660071"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6" name="吹き出し: 線 25">
          <a:extLst>
            <a:ext uri="{FF2B5EF4-FFF2-40B4-BE49-F238E27FC236}">
              <a16:creationId xmlns:a16="http://schemas.microsoft.com/office/drawing/2014/main" id="{00000000-0008-0000-0700-00001A000000}"/>
            </a:ext>
          </a:extLst>
        </xdr:cNvPr>
        <xdr:cNvSpPr/>
      </xdr:nvSpPr>
      <xdr:spPr>
        <a:xfrm>
          <a:off x="4109357" y="7334250"/>
          <a:ext cx="1660071" cy="299357"/>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11</xdr:col>
      <xdr:colOff>13607</xdr:colOff>
      <xdr:row>7</xdr:row>
      <xdr:rowOff>0</xdr:rowOff>
    </xdr:from>
    <xdr:to>
      <xdr:col>14</xdr:col>
      <xdr:colOff>739140</xdr:colOff>
      <xdr:row>7</xdr:row>
      <xdr:rowOff>353786</xdr:rowOff>
    </xdr:to>
    <xdr:sp macro="" textlink="">
      <xdr:nvSpPr>
        <xdr:cNvPr id="28" name="吹き出し: 線 27">
          <a:extLst>
            <a:ext uri="{FF2B5EF4-FFF2-40B4-BE49-F238E27FC236}">
              <a16:creationId xmlns:a16="http://schemas.microsoft.com/office/drawing/2014/main" id="{00000000-0008-0000-0700-00001C000000}"/>
            </a:ext>
          </a:extLst>
        </xdr:cNvPr>
        <xdr:cNvSpPr/>
      </xdr:nvSpPr>
      <xdr:spPr>
        <a:xfrm>
          <a:off x="6322967" y="2110740"/>
          <a:ext cx="2462893" cy="353786"/>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略称不可、個人の場合は、記載不要</a:t>
          </a:r>
        </a:p>
      </xdr:txBody>
    </xdr:sp>
    <xdr:clientData/>
  </xdr:twoCellAnchor>
  <xdr:twoCellAnchor>
    <xdr:from>
      <xdr:col>13</xdr:col>
      <xdr:colOff>585107</xdr:colOff>
      <xdr:row>24</xdr:row>
      <xdr:rowOff>244929</xdr:rowOff>
    </xdr:from>
    <xdr:to>
      <xdr:col>18</xdr:col>
      <xdr:colOff>40821</xdr:colOff>
      <xdr:row>24</xdr:row>
      <xdr:rowOff>544286</xdr:rowOff>
    </xdr:to>
    <xdr:sp macro="" textlink="">
      <xdr:nvSpPr>
        <xdr:cNvPr id="29" name="吹き出し: 線 28">
          <a:extLst>
            <a:ext uri="{FF2B5EF4-FFF2-40B4-BE49-F238E27FC236}">
              <a16:creationId xmlns:a16="http://schemas.microsoft.com/office/drawing/2014/main" id="{00000000-0008-0000-0700-00001D000000}"/>
            </a:ext>
          </a:extLst>
        </xdr:cNvPr>
        <xdr:cNvSpPr/>
      </xdr:nvSpPr>
      <xdr:spPr>
        <a:xfrm>
          <a:off x="7960178" y="9946822"/>
          <a:ext cx="3129643"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4</xdr:col>
      <xdr:colOff>299357</xdr:colOff>
      <xdr:row>17</xdr:row>
      <xdr:rowOff>108858</xdr:rowOff>
    </xdr:from>
    <xdr:to>
      <xdr:col>5</xdr:col>
      <xdr:colOff>585107</xdr:colOff>
      <xdr:row>17</xdr:row>
      <xdr:rowOff>462643</xdr:rowOff>
    </xdr:to>
    <xdr:sp macro="" textlink="">
      <xdr:nvSpPr>
        <xdr:cNvPr id="31" name="吹き出し: 線 30">
          <a:extLst>
            <a:ext uri="{FF2B5EF4-FFF2-40B4-BE49-F238E27FC236}">
              <a16:creationId xmlns:a16="http://schemas.microsoft.com/office/drawing/2014/main" id="{00000000-0008-0000-0700-00001F000000}"/>
            </a:ext>
          </a:extLst>
        </xdr:cNvPr>
        <xdr:cNvSpPr/>
      </xdr:nvSpPr>
      <xdr:spPr>
        <a:xfrm>
          <a:off x="3265714" y="5687787"/>
          <a:ext cx="762000"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503464</xdr:colOff>
      <xdr:row>17</xdr:row>
      <xdr:rowOff>81643</xdr:rowOff>
    </xdr:from>
    <xdr:to>
      <xdr:col>13</xdr:col>
      <xdr:colOff>231322</xdr:colOff>
      <xdr:row>17</xdr:row>
      <xdr:rowOff>435428</xdr:rowOff>
    </xdr:to>
    <xdr:sp macro="" textlink="">
      <xdr:nvSpPr>
        <xdr:cNvPr id="32" name="吹き出し: 線 31">
          <a:extLst>
            <a:ext uri="{FF2B5EF4-FFF2-40B4-BE49-F238E27FC236}">
              <a16:creationId xmlns:a16="http://schemas.microsoft.com/office/drawing/2014/main" id="{00000000-0008-0000-0700-000020000000}"/>
            </a:ext>
          </a:extLst>
        </xdr:cNvPr>
        <xdr:cNvSpPr/>
      </xdr:nvSpPr>
      <xdr:spPr>
        <a:xfrm>
          <a:off x="6844393" y="5660572"/>
          <a:ext cx="762000"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153759</xdr:colOff>
      <xdr:row>97</xdr:row>
      <xdr:rowOff>0</xdr:rowOff>
    </xdr:from>
    <xdr:to>
      <xdr:col>16</xdr:col>
      <xdr:colOff>435426</xdr:colOff>
      <xdr:row>101</xdr:row>
      <xdr:rowOff>95249</xdr:rowOff>
    </xdr:to>
    <xdr:sp macro="" textlink="">
      <xdr:nvSpPr>
        <xdr:cNvPr id="37" name="吹き出し: 線 36">
          <a:extLst>
            <a:ext uri="{FF2B5EF4-FFF2-40B4-BE49-F238E27FC236}">
              <a16:creationId xmlns:a16="http://schemas.microsoft.com/office/drawing/2014/main" id="{00000000-0008-0000-0700-000025000000}"/>
            </a:ext>
          </a:extLst>
        </xdr:cNvPr>
        <xdr:cNvSpPr/>
      </xdr:nvSpPr>
      <xdr:spPr>
        <a:xfrm>
          <a:off x="8250009" y="32208107"/>
          <a:ext cx="1764846" cy="1129392"/>
        </a:xfrm>
        <a:prstGeom prst="borderCallout1">
          <a:avLst>
            <a:gd name="adj1" fmla="val -26725"/>
            <a:gd name="adj2" fmla="val -286362"/>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公衆浴場は対象外のため、</a:t>
          </a:r>
          <a:endParaRPr kumimoji="1" lang="en-US" altLang="ja-JP" sz="1600" b="1">
            <a:solidFill>
              <a:sysClr val="windowText" lastClr="000000"/>
            </a:solidFill>
          </a:endParaRPr>
        </a:p>
        <a:p>
          <a:pPr algn="l"/>
          <a:r>
            <a:rPr kumimoji="1" lang="ja-JP" altLang="en-US" sz="1600" b="1">
              <a:solidFill>
                <a:sysClr val="windowText" lastClr="000000"/>
              </a:solidFill>
            </a:rPr>
            <a:t>　記  入  不</a:t>
          </a:r>
          <a:r>
            <a:rPr kumimoji="1" lang="ja-JP" altLang="en-US" sz="1600" b="1" baseline="0">
              <a:solidFill>
                <a:sysClr val="windowText" lastClr="000000"/>
              </a:solidFill>
            </a:rPr>
            <a:t>  </a:t>
          </a:r>
          <a:r>
            <a:rPr kumimoji="1" lang="ja-JP" altLang="en-US" sz="1600" b="1">
              <a:solidFill>
                <a:sysClr val="windowText" lastClr="000000"/>
              </a:solidFill>
            </a:rPr>
            <a:t>要</a:t>
          </a:r>
          <a:endParaRPr kumimoji="1" lang="en-US" altLang="ja-JP" sz="16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9</xdr:col>
      <xdr:colOff>285751</xdr:colOff>
      <xdr:row>64</xdr:row>
      <xdr:rowOff>231322</xdr:rowOff>
    </xdr:from>
    <xdr:to>
      <xdr:col>12</xdr:col>
      <xdr:colOff>408215</xdr:colOff>
      <xdr:row>66</xdr:row>
      <xdr:rowOff>40822</xdr:rowOff>
    </xdr:to>
    <xdr:sp macro="" textlink="">
      <xdr:nvSpPr>
        <xdr:cNvPr id="33" name="吹き出し: 線 32">
          <a:extLst>
            <a:ext uri="{FF2B5EF4-FFF2-40B4-BE49-F238E27FC236}">
              <a16:creationId xmlns:a16="http://schemas.microsoft.com/office/drawing/2014/main" id="{00000000-0008-0000-0700-000021000000}"/>
            </a:ext>
          </a:extLst>
        </xdr:cNvPr>
        <xdr:cNvSpPr/>
      </xdr:nvSpPr>
      <xdr:spPr>
        <a:xfrm>
          <a:off x="5742215" y="23064108"/>
          <a:ext cx="1524000" cy="299357"/>
        </a:xfrm>
        <a:prstGeom prst="borderCallout1">
          <a:avLst>
            <a:gd name="adj1" fmla="val 171528"/>
            <a:gd name="adj2" fmla="val -136349"/>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13</xdr:col>
      <xdr:colOff>624840</xdr:colOff>
      <xdr:row>83</xdr:row>
      <xdr:rowOff>122465</xdr:rowOff>
    </xdr:from>
    <xdr:to>
      <xdr:col>18</xdr:col>
      <xdr:colOff>244929</xdr:colOff>
      <xdr:row>85</xdr:row>
      <xdr:rowOff>54428</xdr:rowOff>
    </xdr:to>
    <xdr:sp macro="" textlink="">
      <xdr:nvSpPr>
        <xdr:cNvPr id="34" name="吹き出し: 線 33">
          <a:extLst>
            <a:ext uri="{FF2B5EF4-FFF2-40B4-BE49-F238E27FC236}">
              <a16:creationId xmlns:a16="http://schemas.microsoft.com/office/drawing/2014/main" id="{00000000-0008-0000-0700-000022000000}"/>
            </a:ext>
          </a:extLst>
        </xdr:cNvPr>
        <xdr:cNvSpPr/>
      </xdr:nvSpPr>
      <xdr:spPr>
        <a:xfrm>
          <a:off x="7955280" y="28575545"/>
          <a:ext cx="3285309" cy="312963"/>
        </a:xfrm>
        <a:prstGeom prst="borderCallout1">
          <a:avLst>
            <a:gd name="adj1" fmla="val 166983"/>
            <a:gd name="adj2" fmla="val -53313"/>
            <a:gd name="adj3" fmla="val 92322"/>
            <a:gd name="adj4" fmla="val -347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13</xdr:col>
      <xdr:colOff>544287</xdr:colOff>
      <xdr:row>109</xdr:row>
      <xdr:rowOff>190501</xdr:rowOff>
    </xdr:from>
    <xdr:to>
      <xdr:col>14</xdr:col>
      <xdr:colOff>843644</xdr:colOff>
      <xdr:row>110</xdr:row>
      <xdr:rowOff>149680</xdr:rowOff>
    </xdr:to>
    <xdr:sp macro="" textlink="">
      <xdr:nvSpPr>
        <xdr:cNvPr id="36" name="吹き出し: 線 35">
          <a:extLst>
            <a:ext uri="{FF2B5EF4-FFF2-40B4-BE49-F238E27FC236}">
              <a16:creationId xmlns:a16="http://schemas.microsoft.com/office/drawing/2014/main" id="{00000000-0008-0000-0700-000024000000}"/>
            </a:ext>
          </a:extLst>
        </xdr:cNvPr>
        <xdr:cNvSpPr/>
      </xdr:nvSpPr>
      <xdr:spPr>
        <a:xfrm>
          <a:off x="7919358" y="36480751"/>
          <a:ext cx="1020536" cy="326572"/>
        </a:xfrm>
        <a:prstGeom prst="borderCallout1">
          <a:avLst>
            <a:gd name="adj1" fmla="val 196150"/>
            <a:gd name="adj2" fmla="val -154646"/>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16</xdr:col>
      <xdr:colOff>707572</xdr:colOff>
      <xdr:row>17</xdr:row>
      <xdr:rowOff>95250</xdr:rowOff>
    </xdr:from>
    <xdr:to>
      <xdr:col>18</xdr:col>
      <xdr:colOff>1</xdr:colOff>
      <xdr:row>17</xdr:row>
      <xdr:rowOff>449035</xdr:rowOff>
    </xdr:to>
    <xdr:sp macro="" textlink="">
      <xdr:nvSpPr>
        <xdr:cNvPr id="38" name="吹き出し: 線 37">
          <a:extLst>
            <a:ext uri="{FF2B5EF4-FFF2-40B4-BE49-F238E27FC236}">
              <a16:creationId xmlns:a16="http://schemas.microsoft.com/office/drawing/2014/main" id="{00000000-0008-0000-0700-000026000000}"/>
            </a:ext>
          </a:extLst>
        </xdr:cNvPr>
        <xdr:cNvSpPr/>
      </xdr:nvSpPr>
      <xdr:spPr>
        <a:xfrm>
          <a:off x="10287001" y="5674179"/>
          <a:ext cx="762000" cy="353785"/>
        </a:xfrm>
        <a:prstGeom prst="borderCallout1">
          <a:avLst>
            <a:gd name="adj1" fmla="val 56176"/>
            <a:gd name="adj2" fmla="val -62700"/>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299357</xdr:colOff>
      <xdr:row>74</xdr:row>
      <xdr:rowOff>149678</xdr:rowOff>
    </xdr:from>
    <xdr:to>
      <xdr:col>11</xdr:col>
      <xdr:colOff>476249</xdr:colOff>
      <xdr:row>75</xdr:row>
      <xdr:rowOff>176892</xdr:rowOff>
    </xdr:to>
    <xdr:sp macro="" textlink="">
      <xdr:nvSpPr>
        <xdr:cNvPr id="39" name="吹き出し: 線 38">
          <a:extLst>
            <a:ext uri="{FF2B5EF4-FFF2-40B4-BE49-F238E27FC236}">
              <a16:creationId xmlns:a16="http://schemas.microsoft.com/office/drawing/2014/main" id="{00000000-0008-0000-0700-000027000000}"/>
            </a:ext>
          </a:extLst>
        </xdr:cNvPr>
        <xdr:cNvSpPr/>
      </xdr:nvSpPr>
      <xdr:spPr>
        <a:xfrm>
          <a:off x="5293178" y="25418142"/>
          <a:ext cx="1524000" cy="299357"/>
        </a:xfrm>
        <a:prstGeom prst="borderCallout1">
          <a:avLst>
            <a:gd name="adj1" fmla="val 171528"/>
            <a:gd name="adj2" fmla="val -136349"/>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14</xdr:col>
      <xdr:colOff>530678</xdr:colOff>
      <xdr:row>19</xdr:row>
      <xdr:rowOff>81643</xdr:rowOff>
    </xdr:from>
    <xdr:to>
      <xdr:col>17</xdr:col>
      <xdr:colOff>13606</xdr:colOff>
      <xdr:row>19</xdr:row>
      <xdr:rowOff>378278</xdr:rowOff>
    </xdr:to>
    <xdr:sp macro="" textlink="">
      <xdr:nvSpPr>
        <xdr:cNvPr id="42" name="吹き出し: 線 41">
          <a:extLst>
            <a:ext uri="{FF2B5EF4-FFF2-40B4-BE49-F238E27FC236}">
              <a16:creationId xmlns:a16="http://schemas.microsoft.com/office/drawing/2014/main" id="{00000000-0008-0000-0700-00002A000000}"/>
            </a:ext>
          </a:extLst>
        </xdr:cNvPr>
        <xdr:cNvSpPr/>
      </xdr:nvSpPr>
      <xdr:spPr>
        <a:xfrm>
          <a:off x="8626928" y="6599464"/>
          <a:ext cx="1973035" cy="296635"/>
        </a:xfrm>
        <a:prstGeom prst="borderCallout1">
          <a:avLst>
            <a:gd name="adj1" fmla="val -90332"/>
            <a:gd name="adj2" fmla="val 132634"/>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15</xdr:col>
      <xdr:colOff>503464</xdr:colOff>
      <xdr:row>14</xdr:row>
      <xdr:rowOff>193222</xdr:rowOff>
    </xdr:from>
    <xdr:to>
      <xdr:col>18</xdr:col>
      <xdr:colOff>476249</xdr:colOff>
      <xdr:row>14</xdr:row>
      <xdr:rowOff>489857</xdr:rowOff>
    </xdr:to>
    <xdr:sp macro="" textlink="">
      <xdr:nvSpPr>
        <xdr:cNvPr id="41" name="吹き出し: 線 40">
          <a:extLst>
            <a:ext uri="{FF2B5EF4-FFF2-40B4-BE49-F238E27FC236}">
              <a16:creationId xmlns:a16="http://schemas.microsoft.com/office/drawing/2014/main" id="{00000000-0008-0000-0700-000029000000}"/>
            </a:ext>
          </a:extLst>
        </xdr:cNvPr>
        <xdr:cNvSpPr/>
      </xdr:nvSpPr>
      <xdr:spPr>
        <a:xfrm>
          <a:off x="9502684" y="4529002"/>
          <a:ext cx="1969225" cy="296635"/>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プルダウンから１区分選択</a:t>
          </a:r>
        </a:p>
      </xdr:txBody>
    </xdr:sp>
    <xdr:clientData/>
  </xdr:twoCellAnchor>
  <xdr:twoCellAnchor>
    <xdr:from>
      <xdr:col>14</xdr:col>
      <xdr:colOff>206829</xdr:colOff>
      <xdr:row>38</xdr:row>
      <xdr:rowOff>925286</xdr:rowOff>
    </xdr:from>
    <xdr:to>
      <xdr:col>15</xdr:col>
      <xdr:colOff>266700</xdr:colOff>
      <xdr:row>38</xdr:row>
      <xdr:rowOff>1243693</xdr:rowOff>
    </xdr:to>
    <xdr:sp macro="" textlink="">
      <xdr:nvSpPr>
        <xdr:cNvPr id="43" name="吹き出し: 線 42">
          <a:extLst>
            <a:ext uri="{FF2B5EF4-FFF2-40B4-BE49-F238E27FC236}">
              <a16:creationId xmlns:a16="http://schemas.microsoft.com/office/drawing/2014/main" id="{00000000-0008-0000-0700-00002B000000}"/>
            </a:ext>
          </a:extLst>
        </xdr:cNvPr>
        <xdr:cNvSpPr/>
      </xdr:nvSpPr>
      <xdr:spPr>
        <a:xfrm>
          <a:off x="8240486" y="16829315"/>
          <a:ext cx="1017814" cy="318407"/>
        </a:xfrm>
        <a:prstGeom prst="borderCallout1">
          <a:avLst>
            <a:gd name="adj1" fmla="val 196150"/>
            <a:gd name="adj2" fmla="val -154646"/>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5;&#30149;&#38498;%20&#35352;&#20837;&#20363;&#12288;&#12304;&#21029;&#35352;&#27096;&#24335;&#65295;&#30003;&#35531;&#26360;&#1230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675;&#26045;&#34899;&#25152;%20&#35352;&#20837;&#20363;&#12288;&#12304;&#21029;&#35352;&#27096;&#24335;&#65295;&#30003;&#35531;&#26360;&#123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581;&#24247;&#31119;&#31049;&#37096;&#26412;&#24193;&#12539;&#22320;&#22495;&#27231;&#38306;&#20849;&#29992;/&#9734;&#9734;&#21407;&#27833;&#20385;&#26684;&#39640;&#39472;&#23550;&#31574;&#25903;&#25588;&#12475;&#12531;&#12479;&#12540;/02%20&#25163;&#24341;&#12289;&#35352;&#20837;&#20363;&#12289;Q&amp;A/02%20&#35352;&#20837;&#20363;/&#9675;&#26045;&#34899;&#25152;%20&#35352;&#20837;&#20363;&#12288;&#12304;&#21029;&#35352;&#27096;&#24335;&#65295;&#30003;&#35531;&#26360;&#1230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9675;&#20816;&#31461;&#39178;&#35703;&#26045;&#35373;&#31561;%20&#35352;&#20837;&#20363;&#12288;&#12304;&#21029;&#35352;&#27096;&#24335;&#65295;&#30003;&#35531;&#26360;&#1230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9675;&#34220;&#23616;%20&#35352;&#20837;&#20363;&#12288;&#12304;&#21029;&#35352;&#27096;&#24335;&#65295;&#30003;&#35531;&#26360;&#123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581;&#24247;&#31119;&#31049;&#37096;&#26412;&#24193;&#12539;&#22320;&#22495;&#27231;&#38306;&#20849;&#29992;/&#9734;&#9734;&#21407;&#27833;&#20385;&#26684;&#39640;&#39472;&#23550;&#31574;&#25903;&#25588;&#12475;&#12531;&#12479;&#12540;/02%20&#25163;&#24341;&#12289;&#35352;&#20837;&#20363;&#12289;Q&amp;A/02%20&#35352;&#20837;&#20363;/&#9675;&#34220;&#23616;%20&#35352;&#20837;&#20363;&#12288;&#12304;&#21029;&#35352;&#27096;&#24335;&#65295;&#30003;&#35531;&#26360;&#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581;&#24247;&#31119;&#31049;&#37096;&#26412;&#24193;&#12539;&#22320;&#22495;&#27231;&#38306;&#20849;&#29992;/&#9734;&#9734;&#21407;&#27833;&#20385;&#26684;&#39640;&#39472;&#23550;&#31574;&#25903;&#25588;&#12475;&#12531;&#12479;&#12540;/02%20&#25163;&#24341;&#12289;&#35352;&#20837;&#20363;&#12289;Q&amp;A/02%20&#35352;&#20837;&#20363;/&#9632;&#38556;&#23475;&#35352;&#20837;&#20363;&#12288;&#12304;&#21029;&#35352;&#27096;&#24335;&#65295;&#30003;&#35531;&#26360;&#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numata83\AppData\Local\Microsoft\Windows\INetCache\Content.Outlook\JRS3U9LQ\R4.12.1JTB&#20849;&#26377;&#12288;03%20&#21029;&#35352;&#27096;&#24335;%20&#30003;&#35531;&#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581;&#24247;&#31119;&#31049;&#37096;&#26412;&#24193;&#12539;&#22320;&#22495;&#27231;&#38306;&#20849;&#29992;/&#9734;&#9734;&#21407;&#27833;&#20385;&#26684;&#39640;&#39472;&#23550;&#31574;&#25903;&#25588;&#12475;&#12531;&#12479;&#12540;/02%20&#25163;&#24341;&#12289;&#35352;&#20837;&#20363;&#12289;Q&amp;A/02%20&#35352;&#20837;&#20363;/&#9675;&#30149;&#38498;%20&#35352;&#20837;&#20363;&#12288;&#12304;&#21029;&#35352;&#27096;&#24335;&#65295;&#30003;&#35531;&#26360;&#1230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675;&#27503;&#31185;%20&#35352;&#20837;&#20363;&#12288;&#12304;&#21029;&#35352;&#27096;&#24335;&#65295;&#30003;&#35531;&#26360;&#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581;&#24247;&#31119;&#31049;&#37096;&#26412;&#24193;&#12539;&#22320;&#22495;&#27231;&#38306;&#20849;&#29992;/&#9734;&#9734;&#21407;&#27833;&#20385;&#26684;&#39640;&#39472;&#23550;&#31574;&#25903;&#25588;&#12475;&#12531;&#12479;&#12540;/02%20&#25163;&#24341;&#12289;&#35352;&#20837;&#20363;&#12289;Q&amp;A/02%20&#35352;&#20837;&#20363;/&#9675;&#27503;&#31185;%20&#35352;&#20837;&#20363;&#12288;&#12304;&#21029;&#35352;&#27096;&#24335;&#65295;&#30003;&#35531;&#26360;&#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675;&#21161;&#29987;&#25152;%20&#35352;&#20837;&#20363;&#12288;&#12304;&#21029;&#35352;&#27096;&#24335;&#65295;&#30003;&#35531;&#26360;&#12305;%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581;&#24247;&#31119;&#31049;&#37096;&#26412;&#24193;&#12539;&#22320;&#22495;&#27231;&#38306;&#20849;&#29992;/&#9734;&#9734;&#21407;&#27833;&#20385;&#26684;&#39640;&#39472;&#23550;&#31574;&#25903;&#25588;&#12475;&#12531;&#12479;&#12540;/02%20&#25163;&#24341;&#12289;&#35352;&#20837;&#20363;&#12289;Q&amp;A/02%20&#35352;&#20837;&#20363;/&#9675;&#21161;&#29987;&#25152;%20&#35352;&#20837;&#20363;&#12288;&#12304;&#21029;&#35352;&#27096;&#24335;&#65295;&#30003;&#35531;&#26360;&#12305;%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581;&#24247;&#31119;&#31049;&#37096;&#26412;&#24193;&#12539;&#22320;&#22495;&#27231;&#38306;&#20849;&#29992;/&#9734;&#9734;&#21407;&#27833;&#20385;&#26684;&#39640;&#39472;&#23550;&#31574;&#25903;&#25588;&#12475;&#12531;&#12479;&#12540;/02%20&#25163;&#24341;&#12289;&#35352;&#20837;&#20363;&#12289;Q&amp;A/02%20&#35352;&#20837;&#20363;/&#9675;&#20816;&#31461;&#39178;&#35703;&#26045;&#35373;&#31561;%20&#35352;&#20837;&#20363;&#12288;&#12304;&#21029;&#35352;&#27096;&#24335;&#65295;&#30003;&#35531;&#263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分類"/>
      <sheetName val="光熱費支援金基準額"/>
    </sheetNames>
    <sheetDataSet>
      <sheetData sheetId="0"/>
      <sheetData sheetId="1" refreshError="1"/>
      <sheetData sheetId="2">
        <row r="2">
          <cell r="C2" t="str">
            <v>分類</v>
          </cell>
          <cell r="D2" t="str">
            <v>単位</v>
          </cell>
          <cell r="E2" t="str">
            <v>単価</v>
          </cell>
          <cell r="F2" t="str">
            <v>歯科診療所への加算</v>
          </cell>
          <cell r="G2" t="str">
            <v>加算額</v>
          </cell>
        </row>
        <row r="3">
          <cell r="C3" t="str">
            <v>病院</v>
          </cell>
          <cell r="D3" t="str">
            <v>床</v>
          </cell>
          <cell r="E3">
            <v>15000</v>
          </cell>
          <cell r="F3" t="str">
            <v>(1)障害者手帳所持の患者の診察した場合</v>
          </cell>
          <cell r="G3">
            <v>10000</v>
          </cell>
        </row>
        <row r="4">
          <cell r="C4" t="str">
            <v>医科診療所・歯科診療所（有床：7床以上）</v>
          </cell>
          <cell r="D4" t="str">
            <v>床</v>
          </cell>
          <cell r="E4">
            <v>15000</v>
          </cell>
          <cell r="F4" t="str">
            <v>(2)重度な障害者を診察し、特別対応加算請求をした場合</v>
          </cell>
          <cell r="G4">
            <v>20000</v>
          </cell>
        </row>
        <row r="5">
          <cell r="C5" t="str">
            <v>医科診療所・歯科診療所（有床：1～6床まで）</v>
          </cell>
          <cell r="D5" t="str">
            <v>施設</v>
          </cell>
          <cell r="E5">
            <v>100000</v>
          </cell>
          <cell r="F5" t="str">
            <v>(3)障害のある患者の診察はしていなかった場合</v>
          </cell>
          <cell r="G5">
            <v>0</v>
          </cell>
        </row>
        <row r="6">
          <cell r="C6" t="str">
            <v>医科診療所・歯科診療所（無床）</v>
          </cell>
          <cell r="D6" t="str">
            <v>施設</v>
          </cell>
          <cell r="E6">
            <v>100000</v>
          </cell>
        </row>
        <row r="7">
          <cell r="C7" t="str">
            <v>施術所（あん摩マッサージ指圧、はり、きゆう､柔道整復）</v>
          </cell>
          <cell r="D7" t="str">
            <v>施設</v>
          </cell>
          <cell r="E7">
            <v>50000</v>
          </cell>
        </row>
        <row r="8">
          <cell r="C8" t="str">
            <v>助産所</v>
          </cell>
          <cell r="D8" t="str">
            <v>施設</v>
          </cell>
          <cell r="E8">
            <v>50000</v>
          </cell>
        </row>
        <row r="9">
          <cell r="C9" t="str">
            <v>高齢者施設（入所系）</v>
          </cell>
          <cell r="D9" t="str">
            <v>人</v>
          </cell>
          <cell r="E9">
            <v>7000</v>
          </cell>
        </row>
        <row r="10">
          <cell r="C10" t="str">
            <v>高齢者施設（通所系）</v>
          </cell>
          <cell r="D10" t="str">
            <v>人</v>
          </cell>
          <cell r="E10">
            <v>3000</v>
          </cell>
        </row>
        <row r="11">
          <cell r="C11" t="str">
            <v>高齢者施設（訪問系）</v>
          </cell>
          <cell r="D11" t="str">
            <v>施設</v>
          </cell>
          <cell r="E11">
            <v>10000</v>
          </cell>
        </row>
        <row r="12">
          <cell r="C12" t="str">
            <v>障害者施設（入所系）</v>
          </cell>
          <cell r="D12" t="str">
            <v>人</v>
          </cell>
          <cell r="E12">
            <v>6000</v>
          </cell>
        </row>
        <row r="13">
          <cell r="C13" t="str">
            <v>障害者施設（通所系）</v>
          </cell>
          <cell r="D13" t="str">
            <v>人</v>
          </cell>
          <cell r="E13">
            <v>2000</v>
          </cell>
        </row>
        <row r="14">
          <cell r="C14" t="str">
            <v>障害者施設（訪問系）</v>
          </cell>
          <cell r="D14" t="str">
            <v>施設</v>
          </cell>
          <cell r="E14">
            <v>10000</v>
          </cell>
        </row>
        <row r="15">
          <cell r="C15" t="str">
            <v>児童養護施設等</v>
          </cell>
          <cell r="D15" t="str">
            <v>人</v>
          </cell>
          <cell r="E15">
            <v>4000</v>
          </cell>
        </row>
        <row r="16">
          <cell r="C16" t="str">
            <v>保育所等（定員100人まで）</v>
          </cell>
          <cell r="D16" t="str">
            <v>施設</v>
          </cell>
          <cell r="E16">
            <v>20000</v>
          </cell>
        </row>
        <row r="17">
          <cell r="C17" t="str">
            <v>保育所等（定員101～300人まで）</v>
          </cell>
          <cell r="D17" t="str">
            <v>施設</v>
          </cell>
          <cell r="E17">
            <v>60000</v>
          </cell>
        </row>
        <row r="18">
          <cell r="C18" t="str">
            <v>保育所等（定員301人以上）</v>
          </cell>
          <cell r="D18" t="str">
            <v>施設</v>
          </cell>
          <cell r="E18">
            <v>200000</v>
          </cell>
        </row>
        <row r="19">
          <cell r="C19" t="str">
            <v>薬局</v>
          </cell>
          <cell r="D19" t="str">
            <v>店舗</v>
          </cell>
          <cell r="E19">
            <v>10000</v>
          </cell>
        </row>
        <row r="20">
          <cell r="C20" t="str">
            <v>公衆浴場（ガス）</v>
          </cell>
          <cell r="D20" t="str">
            <v>施設</v>
          </cell>
          <cell r="E20">
            <v>190000</v>
          </cell>
        </row>
        <row r="21">
          <cell r="C21" t="str">
            <v>公衆浴場（重油又は廃油）</v>
          </cell>
          <cell r="D21" t="str">
            <v>施設</v>
          </cell>
          <cell r="E21">
            <v>120000</v>
          </cell>
        </row>
        <row r="22">
          <cell r="C22" t="str">
            <v>公衆浴場（廃材）</v>
          </cell>
          <cell r="D22" t="str">
            <v>施設</v>
          </cell>
          <cell r="E22">
            <v>50000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分類"/>
      <sheetName val="光熱費支援金基準額"/>
    </sheetNames>
    <sheetDataSet>
      <sheetData sheetId="0"/>
      <sheetData sheetId="1" refreshError="1"/>
      <sheetData sheetId="2">
        <row r="2">
          <cell r="C2" t="str">
            <v>分類</v>
          </cell>
          <cell r="D2" t="str">
            <v>単位</v>
          </cell>
          <cell r="E2" t="str">
            <v>単価</v>
          </cell>
          <cell r="F2" t="str">
            <v>歯科診療所への加算</v>
          </cell>
          <cell r="G2" t="str">
            <v>加算額</v>
          </cell>
        </row>
        <row r="3">
          <cell r="C3" t="str">
            <v>病院</v>
          </cell>
          <cell r="D3" t="str">
            <v>床</v>
          </cell>
          <cell r="E3">
            <v>15000</v>
          </cell>
          <cell r="F3" t="str">
            <v>(1)障害者手帳所持の患者の診察した場合</v>
          </cell>
          <cell r="G3">
            <v>10000</v>
          </cell>
        </row>
        <row r="4">
          <cell r="C4" t="str">
            <v>医科診療所・歯科診療所（有床：7床以上）</v>
          </cell>
          <cell r="D4" t="str">
            <v>床</v>
          </cell>
          <cell r="E4">
            <v>15000</v>
          </cell>
          <cell r="F4" t="str">
            <v>(2)重度な障害者を診察し、特別対応加算請求をした場合</v>
          </cell>
          <cell r="G4">
            <v>20000</v>
          </cell>
        </row>
        <row r="5">
          <cell r="C5" t="str">
            <v>医科診療所・歯科診療所（有床：1～6床まで）</v>
          </cell>
          <cell r="D5" t="str">
            <v>施設</v>
          </cell>
          <cell r="E5">
            <v>100000</v>
          </cell>
          <cell r="F5" t="str">
            <v>(3)障害のある患者の診察はしていなかった場合</v>
          </cell>
          <cell r="G5">
            <v>0</v>
          </cell>
        </row>
        <row r="6">
          <cell r="C6" t="str">
            <v>医科診療所・歯科診療所（無床）</v>
          </cell>
          <cell r="D6" t="str">
            <v>施設</v>
          </cell>
          <cell r="E6">
            <v>100000</v>
          </cell>
        </row>
        <row r="7">
          <cell r="C7" t="str">
            <v>施術所（あん摩マッサージ指圧、はり、きゆう､柔道整復）</v>
          </cell>
          <cell r="D7" t="str">
            <v>施設</v>
          </cell>
          <cell r="E7">
            <v>50000</v>
          </cell>
        </row>
        <row r="8">
          <cell r="C8" t="str">
            <v>助産所</v>
          </cell>
          <cell r="D8" t="str">
            <v>施設</v>
          </cell>
          <cell r="E8">
            <v>50000</v>
          </cell>
        </row>
        <row r="9">
          <cell r="C9" t="str">
            <v>高齢者施設（入所系）</v>
          </cell>
          <cell r="D9" t="str">
            <v>人</v>
          </cell>
          <cell r="E9">
            <v>7000</v>
          </cell>
        </row>
        <row r="10">
          <cell r="C10" t="str">
            <v>高齢者施設（通所系）</v>
          </cell>
          <cell r="D10" t="str">
            <v>人</v>
          </cell>
          <cell r="E10">
            <v>3000</v>
          </cell>
        </row>
        <row r="11">
          <cell r="C11" t="str">
            <v>高齢者施設（訪問系）</v>
          </cell>
          <cell r="D11" t="str">
            <v>施設</v>
          </cell>
          <cell r="E11">
            <v>10000</v>
          </cell>
        </row>
        <row r="12">
          <cell r="C12" t="str">
            <v>障害者施設（入所系）</v>
          </cell>
          <cell r="D12" t="str">
            <v>人</v>
          </cell>
          <cell r="E12">
            <v>6000</v>
          </cell>
        </row>
        <row r="13">
          <cell r="C13" t="str">
            <v>障害者施設（通所系）</v>
          </cell>
          <cell r="D13" t="str">
            <v>人</v>
          </cell>
          <cell r="E13">
            <v>2000</v>
          </cell>
        </row>
        <row r="14">
          <cell r="C14" t="str">
            <v>障害者施設（訪問系）</v>
          </cell>
          <cell r="D14" t="str">
            <v>施設</v>
          </cell>
          <cell r="E14">
            <v>10000</v>
          </cell>
        </row>
        <row r="15">
          <cell r="C15" t="str">
            <v>児童養護施設等</v>
          </cell>
          <cell r="D15" t="str">
            <v>人</v>
          </cell>
          <cell r="E15">
            <v>4000</v>
          </cell>
        </row>
        <row r="16">
          <cell r="C16" t="str">
            <v>保育所等（定員100人まで）</v>
          </cell>
          <cell r="D16" t="str">
            <v>施設</v>
          </cell>
          <cell r="E16">
            <v>20000</v>
          </cell>
        </row>
        <row r="17">
          <cell r="C17" t="str">
            <v>保育所等（定員101～300人まで）</v>
          </cell>
          <cell r="D17" t="str">
            <v>施設</v>
          </cell>
          <cell r="E17">
            <v>60000</v>
          </cell>
        </row>
        <row r="18">
          <cell r="C18" t="str">
            <v>保育所等（定員301人以上）</v>
          </cell>
          <cell r="D18" t="str">
            <v>施設</v>
          </cell>
          <cell r="E18">
            <v>200000</v>
          </cell>
        </row>
        <row r="19">
          <cell r="C19" t="str">
            <v>薬局</v>
          </cell>
          <cell r="D19" t="str">
            <v>店舗</v>
          </cell>
          <cell r="E19">
            <v>10000</v>
          </cell>
        </row>
        <row r="20">
          <cell r="C20" t="str">
            <v>公衆浴場（ガス）</v>
          </cell>
          <cell r="D20" t="str">
            <v>施設</v>
          </cell>
          <cell r="E20">
            <v>190000</v>
          </cell>
        </row>
        <row r="21">
          <cell r="C21" t="str">
            <v>公衆浴場（重油又は廃油）</v>
          </cell>
          <cell r="D21" t="str">
            <v>施設</v>
          </cell>
          <cell r="E21">
            <v>120000</v>
          </cell>
        </row>
        <row r="22">
          <cell r="C22" t="str">
            <v>公衆浴場（廃材）</v>
          </cell>
          <cell r="D22" t="str">
            <v>施設</v>
          </cell>
          <cell r="E22">
            <v>50000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光熱費支援金基準額"/>
      <sheetName val="分類"/>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 val="光熱費支援金基準額"/>
    </sheetNames>
    <sheetDataSet>
      <sheetData sheetId="0"/>
      <sheetData sheetId="1">
        <row r="2">
          <cell r="C2" t="str">
            <v>分類</v>
          </cell>
          <cell r="D2" t="str">
            <v>単位</v>
          </cell>
          <cell r="E2" t="str">
            <v>単価</v>
          </cell>
          <cell r="F2" t="str">
            <v>歯科診療所への加算</v>
          </cell>
          <cell r="G2" t="str">
            <v>加算額</v>
          </cell>
        </row>
        <row r="3">
          <cell r="C3" t="str">
            <v>病院</v>
          </cell>
          <cell r="D3" t="str">
            <v>床</v>
          </cell>
          <cell r="E3">
            <v>15000</v>
          </cell>
          <cell r="F3" t="str">
            <v>(1)障害者手帳所持の患者の診察した場合</v>
          </cell>
          <cell r="G3">
            <v>10000</v>
          </cell>
        </row>
        <row r="4">
          <cell r="C4" t="str">
            <v>医科診療所・歯科診療所（有床：7床以上）</v>
          </cell>
          <cell r="D4" t="str">
            <v>床</v>
          </cell>
          <cell r="E4">
            <v>15000</v>
          </cell>
          <cell r="F4" t="str">
            <v>(2)重度な障害者を診察し、特別対応加算請求をした場合</v>
          </cell>
          <cell r="G4">
            <v>20000</v>
          </cell>
        </row>
        <row r="5">
          <cell r="C5" t="str">
            <v>医科診療所・歯科診療所（有床：1～6床まで）</v>
          </cell>
          <cell r="D5" t="str">
            <v>施設</v>
          </cell>
          <cell r="E5">
            <v>100000</v>
          </cell>
          <cell r="F5" t="str">
            <v>(3)障害のある患者の診察はしていなかった場合</v>
          </cell>
          <cell r="G5">
            <v>0</v>
          </cell>
        </row>
        <row r="6">
          <cell r="C6" t="str">
            <v>医科診療所・歯科診療所（無床）</v>
          </cell>
          <cell r="D6" t="str">
            <v>施設</v>
          </cell>
          <cell r="E6">
            <v>100000</v>
          </cell>
        </row>
        <row r="7">
          <cell r="C7" t="str">
            <v>施術所（あん摩マッサージ指圧、はり、きゆう､柔道整復）</v>
          </cell>
          <cell r="D7" t="str">
            <v>施設</v>
          </cell>
          <cell r="E7">
            <v>50000</v>
          </cell>
        </row>
        <row r="8">
          <cell r="C8" t="str">
            <v>助産所</v>
          </cell>
          <cell r="D8" t="str">
            <v>施設</v>
          </cell>
          <cell r="E8">
            <v>50000</v>
          </cell>
        </row>
        <row r="9">
          <cell r="C9" t="str">
            <v>高齢者施設（入所系）</v>
          </cell>
          <cell r="D9" t="str">
            <v>人</v>
          </cell>
          <cell r="E9">
            <v>7000</v>
          </cell>
        </row>
        <row r="10">
          <cell r="C10" t="str">
            <v>高齢者施設（通所系）</v>
          </cell>
          <cell r="D10" t="str">
            <v>人</v>
          </cell>
          <cell r="E10">
            <v>3000</v>
          </cell>
        </row>
        <row r="11">
          <cell r="C11" t="str">
            <v>高齢者施設（訪問系）</v>
          </cell>
          <cell r="D11" t="str">
            <v>施設</v>
          </cell>
          <cell r="E11">
            <v>10000</v>
          </cell>
        </row>
        <row r="12">
          <cell r="C12" t="str">
            <v>障害者施設（入所系）</v>
          </cell>
          <cell r="D12" t="str">
            <v>人</v>
          </cell>
          <cell r="E12">
            <v>6000</v>
          </cell>
        </row>
        <row r="13">
          <cell r="C13" t="str">
            <v>障害者施設（通所系）</v>
          </cell>
          <cell r="D13" t="str">
            <v>人</v>
          </cell>
          <cell r="E13">
            <v>2000</v>
          </cell>
        </row>
        <row r="14">
          <cell r="C14" t="str">
            <v>障害者施設（訪問系）</v>
          </cell>
          <cell r="D14" t="str">
            <v>施設</v>
          </cell>
          <cell r="E14">
            <v>10000</v>
          </cell>
        </row>
        <row r="15">
          <cell r="C15" t="str">
            <v>児童養護施設等</v>
          </cell>
          <cell r="D15" t="str">
            <v>人</v>
          </cell>
          <cell r="E15">
            <v>4000</v>
          </cell>
        </row>
        <row r="16">
          <cell r="C16" t="str">
            <v>保育所等（定員100人まで）</v>
          </cell>
          <cell r="D16" t="str">
            <v>施設</v>
          </cell>
          <cell r="E16">
            <v>20000</v>
          </cell>
        </row>
        <row r="17">
          <cell r="C17" t="str">
            <v>保育所等（定員101～300人まで）</v>
          </cell>
          <cell r="D17" t="str">
            <v>施設</v>
          </cell>
          <cell r="E17">
            <v>60000</v>
          </cell>
        </row>
        <row r="18">
          <cell r="C18" t="str">
            <v>保育所等（定員301人以上）</v>
          </cell>
          <cell r="D18" t="str">
            <v>施設</v>
          </cell>
          <cell r="E18">
            <v>200000</v>
          </cell>
        </row>
        <row r="19">
          <cell r="C19" t="str">
            <v>薬局</v>
          </cell>
          <cell r="D19" t="str">
            <v>店舗</v>
          </cell>
          <cell r="E19">
            <v>10000</v>
          </cell>
        </row>
        <row r="20">
          <cell r="C20" t="str">
            <v>公衆浴場（ガス）</v>
          </cell>
          <cell r="D20" t="str">
            <v>施設</v>
          </cell>
          <cell r="E20">
            <v>190000</v>
          </cell>
        </row>
        <row r="21">
          <cell r="C21" t="str">
            <v>公衆浴場（重油又は廃油）</v>
          </cell>
          <cell r="D21" t="str">
            <v>施設</v>
          </cell>
          <cell r="E21">
            <v>120000</v>
          </cell>
        </row>
        <row r="22">
          <cell r="C22" t="str">
            <v>公衆浴場（廃材）</v>
          </cell>
          <cell r="D22" t="str">
            <v>施設</v>
          </cell>
          <cell r="E22">
            <v>50000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分類"/>
      <sheetName val="光熱費支援金基準額"/>
    </sheetNames>
    <sheetDataSet>
      <sheetData sheetId="0"/>
      <sheetData sheetId="1" refreshError="1"/>
      <sheetData sheetId="2">
        <row r="2">
          <cell r="C2" t="str">
            <v>分類</v>
          </cell>
          <cell r="D2" t="str">
            <v>単位</v>
          </cell>
          <cell r="E2" t="str">
            <v>単価</v>
          </cell>
          <cell r="F2" t="str">
            <v>歯科診療所への加算</v>
          </cell>
          <cell r="G2" t="str">
            <v>加算額</v>
          </cell>
        </row>
        <row r="3">
          <cell r="C3" t="str">
            <v>病院</v>
          </cell>
          <cell r="D3" t="str">
            <v>床</v>
          </cell>
          <cell r="E3">
            <v>15000</v>
          </cell>
          <cell r="F3" t="str">
            <v>(1)障害者手帳所持の患者の診察した場合</v>
          </cell>
          <cell r="G3">
            <v>10000</v>
          </cell>
        </row>
        <row r="4">
          <cell r="C4" t="str">
            <v>医科診療所・歯科診療所（有床：7床以上）</v>
          </cell>
          <cell r="D4" t="str">
            <v>床</v>
          </cell>
          <cell r="E4">
            <v>15000</v>
          </cell>
          <cell r="F4" t="str">
            <v>(2)重度な障害者を診察し、特別対応加算請求をした場合</v>
          </cell>
          <cell r="G4">
            <v>20000</v>
          </cell>
        </row>
        <row r="5">
          <cell r="C5" t="str">
            <v>医科診療所・歯科診療所（有床：1～6床まで）</v>
          </cell>
          <cell r="D5" t="str">
            <v>施設</v>
          </cell>
          <cell r="E5">
            <v>100000</v>
          </cell>
          <cell r="F5" t="str">
            <v>(3)障害のある患者の診察はしていなかった場合</v>
          </cell>
          <cell r="G5">
            <v>0</v>
          </cell>
        </row>
        <row r="6">
          <cell r="C6" t="str">
            <v>医科診療所・歯科診療所（無床）</v>
          </cell>
          <cell r="D6" t="str">
            <v>施設</v>
          </cell>
          <cell r="E6">
            <v>100000</v>
          </cell>
        </row>
        <row r="7">
          <cell r="C7" t="str">
            <v>施術所（あん摩マッサージ指圧、はり、きゆう､柔道整復）</v>
          </cell>
          <cell r="D7" t="str">
            <v>施設</v>
          </cell>
          <cell r="E7">
            <v>50000</v>
          </cell>
        </row>
        <row r="8">
          <cell r="C8" t="str">
            <v>助産所</v>
          </cell>
          <cell r="D8" t="str">
            <v>施設</v>
          </cell>
          <cell r="E8">
            <v>50000</v>
          </cell>
        </row>
        <row r="9">
          <cell r="C9" t="str">
            <v>高齢者施設（入所系）</v>
          </cell>
          <cell r="D9" t="str">
            <v>人</v>
          </cell>
          <cell r="E9">
            <v>7000</v>
          </cell>
        </row>
        <row r="10">
          <cell r="C10" t="str">
            <v>高齢者施設（通所系）</v>
          </cell>
          <cell r="D10" t="str">
            <v>人</v>
          </cell>
          <cell r="E10">
            <v>3000</v>
          </cell>
        </row>
        <row r="11">
          <cell r="C11" t="str">
            <v>高齢者施設（訪問系）</v>
          </cell>
          <cell r="D11" t="str">
            <v>施設</v>
          </cell>
          <cell r="E11">
            <v>10000</v>
          </cell>
        </row>
        <row r="12">
          <cell r="C12" t="str">
            <v>障害者施設（入所系）</v>
          </cell>
          <cell r="D12" t="str">
            <v>人</v>
          </cell>
          <cell r="E12">
            <v>6000</v>
          </cell>
        </row>
        <row r="13">
          <cell r="C13" t="str">
            <v>障害者施設（通所系）</v>
          </cell>
          <cell r="D13" t="str">
            <v>人</v>
          </cell>
          <cell r="E13">
            <v>2000</v>
          </cell>
        </row>
        <row r="14">
          <cell r="C14" t="str">
            <v>障害者施設（訪問系）</v>
          </cell>
          <cell r="D14" t="str">
            <v>施設</v>
          </cell>
          <cell r="E14">
            <v>10000</v>
          </cell>
        </row>
        <row r="15">
          <cell r="C15" t="str">
            <v>児童養護施設等</v>
          </cell>
          <cell r="D15" t="str">
            <v>人</v>
          </cell>
          <cell r="E15">
            <v>4000</v>
          </cell>
        </row>
        <row r="16">
          <cell r="C16" t="str">
            <v>保育所等（定員100人まで）</v>
          </cell>
          <cell r="D16" t="str">
            <v>施設</v>
          </cell>
          <cell r="E16">
            <v>20000</v>
          </cell>
        </row>
        <row r="17">
          <cell r="C17" t="str">
            <v>保育所等（定員101～300人まで）</v>
          </cell>
          <cell r="D17" t="str">
            <v>施設</v>
          </cell>
          <cell r="E17">
            <v>60000</v>
          </cell>
        </row>
        <row r="18">
          <cell r="C18" t="str">
            <v>保育所等（定員301人以上）</v>
          </cell>
          <cell r="D18" t="str">
            <v>施設</v>
          </cell>
          <cell r="E18">
            <v>200000</v>
          </cell>
        </row>
        <row r="19">
          <cell r="C19" t="str">
            <v>薬局</v>
          </cell>
          <cell r="D19" t="str">
            <v>店舗</v>
          </cell>
          <cell r="E19">
            <v>10000</v>
          </cell>
        </row>
        <row r="20">
          <cell r="C20" t="str">
            <v>公衆浴場（ガス）</v>
          </cell>
          <cell r="D20" t="str">
            <v>施設</v>
          </cell>
          <cell r="E20">
            <v>190000</v>
          </cell>
        </row>
        <row r="21">
          <cell r="C21" t="str">
            <v>公衆浴場（重油又は廃油）</v>
          </cell>
          <cell r="D21" t="str">
            <v>施設</v>
          </cell>
          <cell r="E21">
            <v>120000</v>
          </cell>
        </row>
        <row r="22">
          <cell r="C22" t="str">
            <v>公衆浴場（廃材）</v>
          </cell>
          <cell r="D22" t="str">
            <v>施設</v>
          </cell>
          <cell r="E22">
            <v>50000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光熱費支援金基準額"/>
      <sheetName val="分類"/>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分類"/>
      <sheetName val="光熱費支援金基準額"/>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光熱費支援金基準額"/>
      <sheetName val="分類"/>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分類"/>
      <sheetName val="光熱費支援金基準額"/>
    </sheetNames>
    <sheetDataSet>
      <sheetData sheetId="0"/>
      <sheetData sheetId="1" refreshError="1"/>
      <sheetData sheetId="2">
        <row r="2">
          <cell r="C2" t="str">
            <v>分類</v>
          </cell>
          <cell r="D2" t="str">
            <v>単位</v>
          </cell>
          <cell r="E2" t="str">
            <v>単価</v>
          </cell>
          <cell r="F2" t="str">
            <v>歯科診療所への加算</v>
          </cell>
          <cell r="G2" t="str">
            <v>加算額</v>
          </cell>
        </row>
        <row r="3">
          <cell r="C3" t="str">
            <v>病院</v>
          </cell>
          <cell r="D3" t="str">
            <v>床</v>
          </cell>
          <cell r="E3">
            <v>15000</v>
          </cell>
          <cell r="F3" t="str">
            <v>(1)障害者手帳所持の患者の診察した場合</v>
          </cell>
          <cell r="G3">
            <v>10000</v>
          </cell>
        </row>
        <row r="4">
          <cell r="C4" t="str">
            <v>医科診療所・歯科診療所（有床：7床以上）</v>
          </cell>
          <cell r="D4" t="str">
            <v>床</v>
          </cell>
          <cell r="E4">
            <v>15000</v>
          </cell>
          <cell r="F4" t="str">
            <v>(2)重度な障害者を診察し、特別対応加算請求をした場合</v>
          </cell>
          <cell r="G4">
            <v>20000</v>
          </cell>
        </row>
        <row r="5">
          <cell r="C5" t="str">
            <v>医科診療所・歯科診療所（有床：1～6床まで）</v>
          </cell>
          <cell r="D5" t="str">
            <v>施設</v>
          </cell>
          <cell r="E5">
            <v>100000</v>
          </cell>
          <cell r="F5" t="str">
            <v>(3)障害のある患者の診察はしていなかった場合</v>
          </cell>
          <cell r="G5">
            <v>0</v>
          </cell>
        </row>
        <row r="6">
          <cell r="C6" t="str">
            <v>医科診療所・歯科診療所（無床）</v>
          </cell>
          <cell r="D6" t="str">
            <v>施設</v>
          </cell>
          <cell r="E6">
            <v>100000</v>
          </cell>
        </row>
        <row r="7">
          <cell r="C7" t="str">
            <v>施術所（あん摩マッサージ指圧、はり、きゆう､柔道整復）</v>
          </cell>
          <cell r="D7" t="str">
            <v>施設</v>
          </cell>
          <cell r="E7">
            <v>50000</v>
          </cell>
        </row>
        <row r="8">
          <cell r="C8" t="str">
            <v>助産所</v>
          </cell>
          <cell r="D8" t="str">
            <v>施設</v>
          </cell>
          <cell r="E8">
            <v>50000</v>
          </cell>
        </row>
        <row r="9">
          <cell r="C9" t="str">
            <v>高齢者施設（入所系）</v>
          </cell>
          <cell r="D9" t="str">
            <v>人</v>
          </cell>
          <cell r="E9">
            <v>7000</v>
          </cell>
        </row>
        <row r="10">
          <cell r="C10" t="str">
            <v>高齢者施設（通所系）</v>
          </cell>
          <cell r="D10" t="str">
            <v>人</v>
          </cell>
          <cell r="E10">
            <v>3000</v>
          </cell>
        </row>
        <row r="11">
          <cell r="C11" t="str">
            <v>高齢者施設（訪問系）</v>
          </cell>
          <cell r="D11" t="str">
            <v>施設</v>
          </cell>
          <cell r="E11">
            <v>10000</v>
          </cell>
        </row>
        <row r="12">
          <cell r="C12" t="str">
            <v>障害者施設（入所系）</v>
          </cell>
          <cell r="D12" t="str">
            <v>人</v>
          </cell>
          <cell r="E12">
            <v>6000</v>
          </cell>
        </row>
        <row r="13">
          <cell r="C13" t="str">
            <v>障害者施設（通所系）</v>
          </cell>
          <cell r="D13" t="str">
            <v>人</v>
          </cell>
          <cell r="E13">
            <v>2000</v>
          </cell>
        </row>
        <row r="14">
          <cell r="C14" t="str">
            <v>障害者施設（訪問系）</v>
          </cell>
          <cell r="D14" t="str">
            <v>施設</v>
          </cell>
          <cell r="E14">
            <v>10000</v>
          </cell>
        </row>
        <row r="15">
          <cell r="C15" t="str">
            <v>児童養護施設等</v>
          </cell>
          <cell r="D15" t="str">
            <v>人</v>
          </cell>
          <cell r="E15">
            <v>4000</v>
          </cell>
        </row>
        <row r="16">
          <cell r="C16" t="str">
            <v>保育所等（定員100人まで）</v>
          </cell>
          <cell r="D16" t="str">
            <v>施設</v>
          </cell>
          <cell r="E16">
            <v>20000</v>
          </cell>
        </row>
        <row r="17">
          <cell r="C17" t="str">
            <v>保育所等（定員101～300人まで）</v>
          </cell>
          <cell r="D17" t="str">
            <v>施設</v>
          </cell>
          <cell r="E17">
            <v>60000</v>
          </cell>
        </row>
        <row r="18">
          <cell r="C18" t="str">
            <v>保育所等（定員301人以上）</v>
          </cell>
          <cell r="D18" t="str">
            <v>施設</v>
          </cell>
          <cell r="E18">
            <v>200000</v>
          </cell>
        </row>
        <row r="19">
          <cell r="C19" t="str">
            <v>薬局</v>
          </cell>
          <cell r="D19" t="str">
            <v>店舗</v>
          </cell>
          <cell r="E19">
            <v>10000</v>
          </cell>
        </row>
        <row r="20">
          <cell r="C20" t="str">
            <v>公衆浴場（ガス）</v>
          </cell>
          <cell r="D20" t="str">
            <v>施設</v>
          </cell>
          <cell r="E20">
            <v>190000</v>
          </cell>
        </row>
        <row r="21">
          <cell r="C21" t="str">
            <v>公衆浴場（重油又は廃油）</v>
          </cell>
          <cell r="D21" t="str">
            <v>施設</v>
          </cell>
          <cell r="E21">
            <v>120000</v>
          </cell>
        </row>
        <row r="22">
          <cell r="C22" t="str">
            <v>公衆浴場（廃材）</v>
          </cell>
          <cell r="D22" t="str">
            <v>施設</v>
          </cell>
          <cell r="E22">
            <v>50000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光熱費支援金基準額"/>
      <sheetName val="分類"/>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分類"/>
      <sheetName val="光熱費支援金基準額"/>
    </sheetNames>
    <sheetDataSet>
      <sheetData sheetId="0"/>
      <sheetData sheetId="1" refreshError="1"/>
      <sheetData sheetId="2">
        <row r="2">
          <cell r="C2" t="str">
            <v>分類</v>
          </cell>
          <cell r="D2" t="str">
            <v>単位</v>
          </cell>
          <cell r="E2" t="str">
            <v>単価</v>
          </cell>
          <cell r="F2" t="str">
            <v>歯科診療所への加算</v>
          </cell>
          <cell r="G2" t="str">
            <v>加算額</v>
          </cell>
        </row>
        <row r="3">
          <cell r="C3" t="str">
            <v>病院</v>
          </cell>
          <cell r="D3" t="str">
            <v>床</v>
          </cell>
          <cell r="E3">
            <v>15000</v>
          </cell>
          <cell r="F3" t="str">
            <v>(1)障害者手帳所持の患者の診察した場合</v>
          </cell>
          <cell r="G3">
            <v>10000</v>
          </cell>
        </row>
        <row r="4">
          <cell r="C4" t="str">
            <v>医科診療所・歯科診療所（有床：7床以上）</v>
          </cell>
          <cell r="D4" t="str">
            <v>床</v>
          </cell>
          <cell r="E4">
            <v>15000</v>
          </cell>
          <cell r="F4" t="str">
            <v>(2)重度な障害者を診察し、特別対応加算請求をした場合</v>
          </cell>
          <cell r="G4">
            <v>20000</v>
          </cell>
        </row>
        <row r="5">
          <cell r="C5" t="str">
            <v>医科診療所・歯科診療所（有床：1～6床まで）</v>
          </cell>
          <cell r="D5" t="str">
            <v>施設</v>
          </cell>
          <cell r="E5">
            <v>100000</v>
          </cell>
          <cell r="F5" t="str">
            <v>(3)障害のある患者の診察はしていなかった場合</v>
          </cell>
          <cell r="G5">
            <v>0</v>
          </cell>
        </row>
        <row r="6">
          <cell r="C6" t="str">
            <v>医科診療所・歯科診療所（無床）</v>
          </cell>
          <cell r="D6" t="str">
            <v>施設</v>
          </cell>
          <cell r="E6">
            <v>100000</v>
          </cell>
        </row>
        <row r="7">
          <cell r="C7" t="str">
            <v>施術所（あん摩マッサージ指圧、はり、きゆう､柔道整復）</v>
          </cell>
          <cell r="D7" t="str">
            <v>施設</v>
          </cell>
          <cell r="E7">
            <v>50000</v>
          </cell>
        </row>
        <row r="8">
          <cell r="C8" t="str">
            <v>助産所</v>
          </cell>
          <cell r="D8" t="str">
            <v>施設</v>
          </cell>
          <cell r="E8">
            <v>50000</v>
          </cell>
        </row>
        <row r="9">
          <cell r="C9" t="str">
            <v>高齢者施設（入所系）</v>
          </cell>
          <cell r="D9" t="str">
            <v>人</v>
          </cell>
          <cell r="E9">
            <v>7000</v>
          </cell>
        </row>
        <row r="10">
          <cell r="C10" t="str">
            <v>高齢者施設（通所系）</v>
          </cell>
          <cell r="D10" t="str">
            <v>人</v>
          </cell>
          <cell r="E10">
            <v>3000</v>
          </cell>
        </row>
        <row r="11">
          <cell r="C11" t="str">
            <v>高齢者施設（訪問系）</v>
          </cell>
          <cell r="D11" t="str">
            <v>施設</v>
          </cell>
          <cell r="E11">
            <v>10000</v>
          </cell>
        </row>
        <row r="12">
          <cell r="C12" t="str">
            <v>障害者施設（入所系）</v>
          </cell>
          <cell r="D12" t="str">
            <v>人</v>
          </cell>
          <cell r="E12">
            <v>6000</v>
          </cell>
        </row>
        <row r="13">
          <cell r="C13" t="str">
            <v>障害者施設（通所系）</v>
          </cell>
          <cell r="D13" t="str">
            <v>人</v>
          </cell>
          <cell r="E13">
            <v>2000</v>
          </cell>
        </row>
        <row r="14">
          <cell r="C14" t="str">
            <v>障害者施設（訪問系）</v>
          </cell>
          <cell r="D14" t="str">
            <v>施設</v>
          </cell>
          <cell r="E14">
            <v>10000</v>
          </cell>
        </row>
        <row r="15">
          <cell r="C15" t="str">
            <v>児童養護施設等</v>
          </cell>
          <cell r="D15" t="str">
            <v>人</v>
          </cell>
          <cell r="E15">
            <v>4000</v>
          </cell>
        </row>
        <row r="16">
          <cell r="C16" t="str">
            <v>保育所等（定員100人まで）</v>
          </cell>
          <cell r="D16" t="str">
            <v>施設</v>
          </cell>
          <cell r="E16">
            <v>20000</v>
          </cell>
        </row>
        <row r="17">
          <cell r="C17" t="str">
            <v>保育所等（定員101～300人まで）</v>
          </cell>
          <cell r="D17" t="str">
            <v>施設</v>
          </cell>
          <cell r="E17">
            <v>60000</v>
          </cell>
        </row>
        <row r="18">
          <cell r="C18" t="str">
            <v>保育所等（定員301人以上）</v>
          </cell>
          <cell r="D18" t="str">
            <v>施設</v>
          </cell>
          <cell r="E18">
            <v>200000</v>
          </cell>
        </row>
        <row r="19">
          <cell r="C19" t="str">
            <v>薬局</v>
          </cell>
          <cell r="D19" t="str">
            <v>店舗</v>
          </cell>
          <cell r="E19">
            <v>10000</v>
          </cell>
        </row>
        <row r="20">
          <cell r="C20" t="str">
            <v>公衆浴場（ガス）</v>
          </cell>
          <cell r="D20" t="str">
            <v>施設</v>
          </cell>
          <cell r="E20">
            <v>190000</v>
          </cell>
        </row>
        <row r="21">
          <cell r="C21" t="str">
            <v>公衆浴場（重油又は廃油）</v>
          </cell>
          <cell r="D21" t="str">
            <v>施設</v>
          </cell>
          <cell r="E21">
            <v>120000</v>
          </cell>
        </row>
        <row r="22">
          <cell r="C22" t="str">
            <v>公衆浴場（廃材）</v>
          </cell>
          <cell r="D22" t="str">
            <v>施設</v>
          </cell>
          <cell r="E22">
            <v>50000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光熱費支援金基準額"/>
      <sheetName val="分類"/>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 val="光熱費支援金基準額"/>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xxx@yyy"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xxx@yyy"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drawing" Target="../drawings/drawing3.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printerSettings" Target="../printerSettings/printerSettings3.bin"/><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hyperlink" Target="mailto:xxx@yyy" TargetMode="Externa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vmlDrawing" Target="../drawings/vmlDrawing3.v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3" Type="http://schemas.openxmlformats.org/officeDocument/2006/relationships/drawing" Target="../drawings/drawing4.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 Type="http://schemas.openxmlformats.org/officeDocument/2006/relationships/printerSettings" Target="../printerSettings/printerSettings4.bin"/><Relationship Id="rId16" Type="http://schemas.openxmlformats.org/officeDocument/2006/relationships/ctrlProp" Target="../ctrlProps/ctrlProp60.xml"/><Relationship Id="rId20" Type="http://schemas.openxmlformats.org/officeDocument/2006/relationships/ctrlProp" Target="../ctrlProps/ctrlProp64.xml"/><Relationship Id="rId1" Type="http://schemas.openxmlformats.org/officeDocument/2006/relationships/hyperlink" Target="mailto:xxx@yyy" TargetMode="External"/><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19" Type="http://schemas.openxmlformats.org/officeDocument/2006/relationships/ctrlProp" Target="../ctrlProps/ctrlProp63.xml"/><Relationship Id="rId4" Type="http://schemas.openxmlformats.org/officeDocument/2006/relationships/vmlDrawing" Target="../drawings/vmlDrawing4.v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drawing" Target="../drawings/drawing5.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printerSettings" Target="../printerSettings/printerSettings5.bin"/><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hyperlink" Target="mailto:xxx@yyy" TargetMode="External"/><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vmlDrawing" Target="../drawings/vmlDrawing5.v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18" Type="http://schemas.openxmlformats.org/officeDocument/2006/relationships/ctrlProp" Target="../ctrlProps/ctrlProp94.xml"/><Relationship Id="rId3" Type="http://schemas.openxmlformats.org/officeDocument/2006/relationships/drawing" Target="../drawings/drawing6.x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printerSettings" Target="../printerSettings/printerSettings6.bin"/><Relationship Id="rId16" Type="http://schemas.openxmlformats.org/officeDocument/2006/relationships/ctrlProp" Target="../ctrlProps/ctrlProp92.xml"/><Relationship Id="rId20" Type="http://schemas.openxmlformats.org/officeDocument/2006/relationships/ctrlProp" Target="../ctrlProps/ctrlProp96.xml"/><Relationship Id="rId1" Type="http://schemas.openxmlformats.org/officeDocument/2006/relationships/hyperlink" Target="mailto:xxx@yyy" TargetMode="External"/><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19" Type="http://schemas.openxmlformats.org/officeDocument/2006/relationships/ctrlProp" Target="../ctrlProps/ctrlProp95.xml"/><Relationship Id="rId4" Type="http://schemas.openxmlformats.org/officeDocument/2006/relationships/vmlDrawing" Target="../drawings/vmlDrawing6.v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3" Type="http://schemas.openxmlformats.org/officeDocument/2006/relationships/drawing" Target="../drawings/drawing7.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 Type="http://schemas.openxmlformats.org/officeDocument/2006/relationships/printerSettings" Target="../printerSettings/printerSettings7.bin"/><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hyperlink" Target="mailto:xxx@yyy" TargetMode="External"/><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vmlDrawing" Target="../drawings/vmlDrawing7.vml"/><Relationship Id="rId9" Type="http://schemas.openxmlformats.org/officeDocument/2006/relationships/ctrlProp" Target="../ctrlProps/ctrlProp101.xml"/><Relationship Id="rId14" Type="http://schemas.openxmlformats.org/officeDocument/2006/relationships/ctrlProp" Target="../ctrlProps/ctrlProp10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3" Type="http://schemas.openxmlformats.org/officeDocument/2006/relationships/drawing" Target="../drawings/drawing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 Type="http://schemas.openxmlformats.org/officeDocument/2006/relationships/printerSettings" Target="../printerSettings/printerSettings8.bin"/><Relationship Id="rId16" Type="http://schemas.openxmlformats.org/officeDocument/2006/relationships/ctrlProp" Target="../ctrlProps/ctrlProp124.xml"/><Relationship Id="rId20" Type="http://schemas.openxmlformats.org/officeDocument/2006/relationships/ctrlProp" Target="../ctrlProps/ctrlProp128.xml"/><Relationship Id="rId1" Type="http://schemas.openxmlformats.org/officeDocument/2006/relationships/hyperlink" Target="mailto:xxx@yyy" TargetMode="External"/><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5" Type="http://schemas.openxmlformats.org/officeDocument/2006/relationships/ctrlProp" Target="../ctrlProps/ctrlProp123.xml"/><Relationship Id="rId10" Type="http://schemas.openxmlformats.org/officeDocument/2006/relationships/ctrlProp" Target="../ctrlProps/ctrlProp118.xml"/><Relationship Id="rId19" Type="http://schemas.openxmlformats.org/officeDocument/2006/relationships/ctrlProp" Target="../ctrlProps/ctrlProp127.xml"/><Relationship Id="rId4" Type="http://schemas.openxmlformats.org/officeDocument/2006/relationships/vmlDrawing" Target="../drawings/vmlDrawing8.vml"/><Relationship Id="rId9" Type="http://schemas.openxmlformats.org/officeDocument/2006/relationships/ctrlProp" Target="../ctrlProps/ctrlProp117.xml"/><Relationship Id="rId14" Type="http://schemas.openxmlformats.org/officeDocument/2006/relationships/ctrlProp" Target="../ctrlProps/ctrlProp12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19D73-CD3C-4A2E-A24C-562A7E85B5DD}">
  <sheetPr>
    <pageSetUpPr fitToPage="1"/>
  </sheetPr>
  <dimension ref="A1:XFD139"/>
  <sheetViews>
    <sheetView tabSelected="1" view="pageBreakPreview" zoomScale="80" zoomScaleNormal="100" zoomScaleSheetLayoutView="80" workbookViewId="0">
      <selection activeCell="Y19" sqref="Y19"/>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423" t="s">
        <v>49</v>
      </c>
      <c r="B1" s="423"/>
      <c r="C1" s="423"/>
      <c r="S1" s="34"/>
      <c r="T1" t="s">
        <v>34</v>
      </c>
    </row>
    <row r="2" spans="1:20" ht="27.45" customHeight="1">
      <c r="Q2" s="21" t="s">
        <v>8</v>
      </c>
      <c r="R2" s="424"/>
      <c r="S2" s="424"/>
      <c r="T2" t="s">
        <v>33</v>
      </c>
    </row>
    <row r="3" spans="1:20" s="1" customFormat="1" ht="43.95" customHeight="1">
      <c r="A3" s="425" t="s">
        <v>111</v>
      </c>
      <c r="B3" s="425"/>
      <c r="C3" s="425"/>
      <c r="D3" s="425"/>
      <c r="E3" s="425"/>
      <c r="F3" s="425"/>
      <c r="G3" s="425"/>
      <c r="H3" s="425"/>
      <c r="I3" s="425"/>
      <c r="J3" s="425"/>
      <c r="K3" s="425"/>
      <c r="L3" s="425"/>
      <c r="M3" s="425"/>
      <c r="N3" s="425"/>
      <c r="O3" s="425"/>
      <c r="P3" s="425"/>
      <c r="Q3" s="425"/>
      <c r="R3" s="425"/>
      <c r="S3" s="425"/>
    </row>
    <row r="4" spans="1:20" s="1" customFormat="1" ht="19.5" customHeight="1">
      <c r="P4" s="4" t="s">
        <v>129</v>
      </c>
      <c r="Q4" s="426">
        <v>44905</v>
      </c>
      <c r="R4" s="426"/>
      <c r="S4" s="426"/>
    </row>
    <row r="5" spans="1:20" s="1" customFormat="1" ht="16.95" customHeight="1">
      <c r="A5" s="34" t="s">
        <v>16</v>
      </c>
    </row>
    <row r="6" spans="1:20" s="1" customFormat="1" ht="16.5" customHeight="1" thickBot="1"/>
    <row r="7" spans="1:20" s="1" customFormat="1" ht="19.2" customHeight="1">
      <c r="A7" s="427" t="s">
        <v>7</v>
      </c>
      <c r="B7" s="428"/>
      <c r="C7" s="22" t="s">
        <v>6</v>
      </c>
      <c r="D7" s="433" t="s">
        <v>176</v>
      </c>
      <c r="E7" s="434"/>
      <c r="F7" s="435"/>
      <c r="G7" s="435"/>
      <c r="H7" s="435"/>
      <c r="I7" s="435"/>
      <c r="J7" s="435"/>
      <c r="K7" s="435"/>
      <c r="L7" s="435"/>
      <c r="M7" s="435"/>
      <c r="N7" s="435"/>
      <c r="O7" s="435"/>
      <c r="P7" s="435"/>
      <c r="Q7" s="435"/>
      <c r="R7" s="435"/>
      <c r="S7" s="436"/>
    </row>
    <row r="8" spans="1:20" s="1" customFormat="1" ht="34.950000000000003" customHeight="1" thickBot="1">
      <c r="A8" s="429"/>
      <c r="B8" s="430"/>
      <c r="C8" s="23" t="s">
        <v>2</v>
      </c>
      <c r="D8" s="437" t="s">
        <v>177</v>
      </c>
      <c r="E8" s="438"/>
      <c r="F8" s="439"/>
      <c r="G8" s="439"/>
      <c r="H8" s="439"/>
      <c r="I8" s="439"/>
      <c r="J8" s="439"/>
      <c r="K8" s="439"/>
      <c r="L8" s="439"/>
      <c r="M8" s="439"/>
      <c r="N8" s="439"/>
      <c r="O8" s="439"/>
      <c r="P8" s="439"/>
      <c r="Q8" s="439"/>
      <c r="R8" s="439"/>
      <c r="S8" s="440"/>
    </row>
    <row r="9" spans="1:20" s="1" customFormat="1" ht="18.45" customHeight="1">
      <c r="A9" s="429"/>
      <c r="B9" s="430"/>
      <c r="C9" s="24" t="s">
        <v>6</v>
      </c>
      <c r="D9" s="441" t="s">
        <v>136</v>
      </c>
      <c r="E9" s="441"/>
      <c r="F9" s="442"/>
      <c r="G9" s="442"/>
      <c r="H9" s="442"/>
      <c r="I9" s="442"/>
      <c r="J9" s="442"/>
      <c r="K9" s="442"/>
      <c r="L9" s="442"/>
      <c r="M9" s="442"/>
      <c r="N9" s="442"/>
      <c r="O9" s="442"/>
      <c r="P9" s="442"/>
      <c r="Q9" s="442"/>
      <c r="R9" s="442"/>
      <c r="S9" s="443"/>
    </row>
    <row r="10" spans="1:20" s="1" customFormat="1" ht="18.45" customHeight="1">
      <c r="A10" s="429"/>
      <c r="B10" s="430"/>
      <c r="C10" s="23" t="s">
        <v>5</v>
      </c>
      <c r="D10" s="444" t="s">
        <v>158</v>
      </c>
      <c r="E10" s="445"/>
      <c r="F10" s="446"/>
      <c r="G10" s="446"/>
      <c r="H10" s="446"/>
      <c r="I10" s="446"/>
      <c r="J10" s="446"/>
      <c r="K10" s="446"/>
      <c r="L10" s="446"/>
      <c r="M10" s="446"/>
      <c r="N10" s="446"/>
      <c r="O10" s="446"/>
      <c r="P10" s="446"/>
      <c r="Q10" s="446"/>
      <c r="R10" s="446"/>
      <c r="S10" s="447"/>
    </row>
    <row r="11" spans="1:20" s="1" customFormat="1" ht="18.45" customHeight="1">
      <c r="A11" s="429"/>
      <c r="B11" s="430"/>
      <c r="C11" s="25" t="s">
        <v>4</v>
      </c>
      <c r="D11" s="445"/>
      <c r="E11" s="445"/>
      <c r="F11" s="446"/>
      <c r="G11" s="446"/>
      <c r="H11" s="446"/>
      <c r="I11" s="446"/>
      <c r="J11" s="446"/>
      <c r="K11" s="446"/>
      <c r="L11" s="446"/>
      <c r="M11" s="446"/>
      <c r="N11" s="446"/>
      <c r="O11" s="446"/>
      <c r="P11" s="446"/>
      <c r="Q11" s="446"/>
      <c r="R11" s="446"/>
      <c r="S11" s="447"/>
    </row>
    <row r="12" spans="1:20" s="1" customFormat="1" ht="18.45" customHeight="1" thickBot="1">
      <c r="A12" s="429"/>
      <c r="B12" s="430"/>
      <c r="C12" s="26" t="s">
        <v>3</v>
      </c>
      <c r="D12" s="448"/>
      <c r="E12" s="448"/>
      <c r="F12" s="449"/>
      <c r="G12" s="449"/>
      <c r="H12" s="449"/>
      <c r="I12" s="449"/>
      <c r="J12" s="449"/>
      <c r="K12" s="449"/>
      <c r="L12" s="449"/>
      <c r="M12" s="449"/>
      <c r="N12" s="449"/>
      <c r="O12" s="449"/>
      <c r="P12" s="449"/>
      <c r="Q12" s="449"/>
      <c r="R12" s="449"/>
      <c r="S12" s="450"/>
    </row>
    <row r="13" spans="1:20" s="1" customFormat="1" ht="28.5" customHeight="1">
      <c r="A13" s="429"/>
      <c r="B13" s="430"/>
      <c r="C13" s="451" t="s">
        <v>134</v>
      </c>
      <c r="D13" s="133" t="s">
        <v>0</v>
      </c>
      <c r="E13" s="413" t="s">
        <v>130</v>
      </c>
      <c r="F13" s="414"/>
      <c r="G13" s="414"/>
      <c r="H13" s="414"/>
      <c r="I13" s="414"/>
      <c r="J13" s="414"/>
      <c r="K13" s="415" t="s">
        <v>147</v>
      </c>
      <c r="L13" s="415"/>
      <c r="M13" s="415"/>
      <c r="N13" s="414" t="s">
        <v>146</v>
      </c>
      <c r="O13" s="414"/>
      <c r="P13" s="416" t="s">
        <v>148</v>
      </c>
      <c r="Q13" s="416"/>
      <c r="R13" s="414" t="s">
        <v>146</v>
      </c>
      <c r="S13" s="417"/>
    </row>
    <row r="14" spans="1:20" s="1" customFormat="1" ht="40.200000000000003" customHeight="1" thickBot="1">
      <c r="A14" s="429"/>
      <c r="B14" s="430"/>
      <c r="C14" s="452"/>
      <c r="D14" s="418" t="s">
        <v>178</v>
      </c>
      <c r="E14" s="419"/>
      <c r="F14" s="420"/>
      <c r="G14" s="420"/>
      <c r="H14" s="420"/>
      <c r="I14" s="420"/>
      <c r="J14" s="420"/>
      <c r="K14" s="421"/>
      <c r="L14" s="421"/>
      <c r="M14" s="421"/>
      <c r="N14" s="421"/>
      <c r="O14" s="420"/>
      <c r="P14" s="420"/>
      <c r="Q14" s="420"/>
      <c r="R14" s="420"/>
      <c r="S14" s="422"/>
    </row>
    <row r="15" spans="1:20" s="1" customFormat="1" ht="45.6" customHeight="1" thickBot="1">
      <c r="A15" s="429"/>
      <c r="B15" s="430"/>
      <c r="C15" s="27" t="s">
        <v>82</v>
      </c>
      <c r="D15" s="394" t="s">
        <v>305</v>
      </c>
      <c r="E15" s="395"/>
      <c r="F15" s="395"/>
      <c r="G15" s="395"/>
      <c r="H15" s="395"/>
      <c r="I15" s="395"/>
      <c r="J15" s="395"/>
      <c r="K15" s="395"/>
      <c r="L15" s="395"/>
      <c r="M15" s="395"/>
      <c r="N15" s="395"/>
      <c r="O15" s="395"/>
      <c r="P15" s="395"/>
      <c r="Q15" s="395"/>
      <c r="R15" s="395"/>
      <c r="S15" s="396"/>
    </row>
    <row r="16" spans="1:20" s="1" customFormat="1" ht="20.399999999999999" customHeight="1">
      <c r="A16" s="429"/>
      <c r="B16" s="430"/>
      <c r="C16" s="24" t="s">
        <v>6</v>
      </c>
      <c r="D16" s="397" t="s">
        <v>179</v>
      </c>
      <c r="E16" s="398"/>
      <c r="F16" s="398"/>
      <c r="G16" s="398"/>
      <c r="H16" s="398"/>
      <c r="I16" s="398"/>
      <c r="J16" s="398"/>
      <c r="K16" s="398"/>
      <c r="L16" s="398"/>
      <c r="M16" s="398"/>
      <c r="N16" s="398"/>
      <c r="O16" s="398"/>
      <c r="P16" s="398"/>
      <c r="Q16" s="398"/>
      <c r="R16" s="398"/>
      <c r="S16" s="399"/>
    </row>
    <row r="17" spans="1:19" s="1" customFormat="1" ht="33" customHeight="1" thickBot="1">
      <c r="A17" s="429"/>
      <c r="B17" s="430"/>
      <c r="C17" s="27" t="s">
        <v>51</v>
      </c>
      <c r="D17" s="400" t="s">
        <v>180</v>
      </c>
      <c r="E17" s="401"/>
      <c r="F17" s="401"/>
      <c r="G17" s="401"/>
      <c r="H17" s="401"/>
      <c r="I17" s="401"/>
      <c r="J17" s="401"/>
      <c r="K17" s="401"/>
      <c r="L17" s="401"/>
      <c r="M17" s="401"/>
      <c r="N17" s="401"/>
      <c r="O17" s="401"/>
      <c r="P17" s="401"/>
      <c r="Q17" s="401"/>
      <c r="R17" s="401"/>
      <c r="S17" s="402"/>
    </row>
    <row r="18" spans="1:19" s="1" customFormat="1" ht="45.45" customHeight="1" thickBot="1">
      <c r="A18" s="429"/>
      <c r="B18" s="430"/>
      <c r="C18" s="150" t="s">
        <v>140</v>
      </c>
      <c r="D18" s="403">
        <v>1234567890</v>
      </c>
      <c r="E18" s="404"/>
      <c r="F18" s="405"/>
      <c r="G18" s="406" t="s">
        <v>141</v>
      </c>
      <c r="H18" s="407"/>
      <c r="I18" s="407"/>
      <c r="J18" s="408"/>
      <c r="K18" s="409"/>
      <c r="L18" s="410"/>
      <c r="M18" s="410"/>
      <c r="N18" s="411"/>
      <c r="O18" s="406" t="s">
        <v>142</v>
      </c>
      <c r="P18" s="408"/>
      <c r="Q18" s="409"/>
      <c r="R18" s="410"/>
      <c r="S18" s="412"/>
    </row>
    <row r="19" spans="1:19" s="1" customFormat="1" ht="28.5" customHeight="1">
      <c r="A19" s="429"/>
      <c r="B19" s="430"/>
      <c r="C19" s="451" t="s">
        <v>83</v>
      </c>
      <c r="D19" s="133" t="s">
        <v>0</v>
      </c>
      <c r="E19" s="413" t="s">
        <v>130</v>
      </c>
      <c r="F19" s="414"/>
      <c r="G19" s="414"/>
      <c r="H19" s="414"/>
      <c r="I19" s="414"/>
      <c r="J19" s="414"/>
      <c r="K19" s="453" t="s">
        <v>145</v>
      </c>
      <c r="L19" s="454"/>
      <c r="M19" s="454"/>
      <c r="N19" s="455"/>
      <c r="O19" s="456" t="s">
        <v>146</v>
      </c>
      <c r="P19" s="456"/>
      <c r="Q19" s="456"/>
      <c r="R19" s="457"/>
      <c r="S19" s="152" t="s">
        <v>144</v>
      </c>
    </row>
    <row r="20" spans="1:19" s="1" customFormat="1" ht="40.200000000000003" customHeight="1" thickBot="1">
      <c r="A20" s="429"/>
      <c r="B20" s="430"/>
      <c r="C20" s="452"/>
      <c r="D20" s="418" t="s">
        <v>178</v>
      </c>
      <c r="E20" s="419"/>
      <c r="F20" s="420"/>
      <c r="G20" s="420"/>
      <c r="H20" s="420"/>
      <c r="I20" s="420"/>
      <c r="J20" s="420"/>
      <c r="K20" s="421"/>
      <c r="L20" s="421"/>
      <c r="M20" s="421"/>
      <c r="N20" s="421"/>
      <c r="O20" s="420"/>
      <c r="P20" s="420"/>
      <c r="Q20" s="420"/>
      <c r="R20" s="420"/>
      <c r="S20" s="422"/>
    </row>
    <row r="21" spans="1:19" s="1" customFormat="1" ht="39" customHeight="1">
      <c r="A21" s="429"/>
      <c r="B21" s="430"/>
      <c r="C21" s="22" t="s">
        <v>1</v>
      </c>
      <c r="D21" s="458" t="s">
        <v>133</v>
      </c>
      <c r="E21" s="459"/>
      <c r="F21" s="459"/>
      <c r="G21" s="459"/>
      <c r="H21" s="459"/>
      <c r="I21" s="459"/>
      <c r="J21" s="460"/>
      <c r="K21" s="453" t="s">
        <v>117</v>
      </c>
      <c r="L21" s="454"/>
      <c r="M21" s="454"/>
      <c r="N21" s="455"/>
      <c r="O21" s="461" t="s">
        <v>161</v>
      </c>
      <c r="P21" s="462"/>
      <c r="Q21" s="462"/>
      <c r="R21" s="462"/>
      <c r="S21" s="463"/>
    </row>
    <row r="22" spans="1:19" s="1" customFormat="1" ht="39" customHeight="1" thickBot="1">
      <c r="A22" s="431"/>
      <c r="B22" s="432"/>
      <c r="C22" s="28" t="s">
        <v>99</v>
      </c>
      <c r="D22" s="384" t="s">
        <v>133</v>
      </c>
      <c r="E22" s="385"/>
      <c r="F22" s="385"/>
      <c r="G22" s="385"/>
      <c r="H22" s="385"/>
      <c r="I22" s="385"/>
      <c r="J22" s="386"/>
      <c r="K22" s="387" t="s">
        <v>100</v>
      </c>
      <c r="L22" s="388"/>
      <c r="M22" s="388"/>
      <c r="N22" s="389"/>
      <c r="O22" s="390" t="s">
        <v>132</v>
      </c>
      <c r="P22" s="391"/>
      <c r="Q22" s="391"/>
      <c r="R22" s="391"/>
      <c r="S22" s="392"/>
    </row>
    <row r="23" spans="1:19" s="1" customFormat="1" ht="116.4" customHeight="1" thickBot="1">
      <c r="A23" s="29"/>
      <c r="B23" s="29"/>
      <c r="C23" s="30"/>
      <c r="D23" s="148"/>
      <c r="E23" s="31"/>
      <c r="F23" s="31"/>
      <c r="G23" s="31"/>
      <c r="H23" s="31"/>
      <c r="I23" s="31"/>
      <c r="J23" s="31"/>
      <c r="K23" s="31"/>
      <c r="L23" s="31"/>
      <c r="M23" s="31"/>
      <c r="N23" s="31"/>
      <c r="O23" s="30"/>
      <c r="P23" s="31"/>
      <c r="Q23" s="17"/>
      <c r="R23" s="17"/>
      <c r="S23" s="17"/>
    </row>
    <row r="24" spans="1:19" s="1" customFormat="1" ht="16.2">
      <c r="A24" s="53" t="s">
        <v>29</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74" t="s">
        <v>58</v>
      </c>
      <c r="C25" s="374"/>
      <c r="D25" s="374"/>
      <c r="E25" s="374"/>
      <c r="F25" s="374"/>
      <c r="G25" s="374"/>
      <c r="H25" s="374"/>
      <c r="I25" s="374"/>
      <c r="J25" s="374"/>
      <c r="K25" s="374"/>
      <c r="L25" s="374"/>
      <c r="M25" s="374"/>
      <c r="N25" s="374"/>
      <c r="O25" s="374"/>
      <c r="P25" s="374"/>
      <c r="Q25" s="374"/>
      <c r="R25" s="374"/>
      <c r="S25" s="56"/>
    </row>
    <row r="26" spans="1:19" s="48" customFormat="1" ht="33.6" customHeight="1">
      <c r="A26" s="108"/>
      <c r="B26" s="107"/>
      <c r="C26" s="374" t="s">
        <v>47</v>
      </c>
      <c r="D26" s="374"/>
      <c r="E26" s="374"/>
      <c r="F26" s="374"/>
      <c r="G26" s="374"/>
      <c r="H26" s="374"/>
      <c r="I26" s="374"/>
      <c r="J26" s="374"/>
      <c r="K26" s="374"/>
      <c r="L26" s="374"/>
      <c r="M26" s="374"/>
      <c r="N26" s="374"/>
      <c r="O26" s="374"/>
      <c r="P26" s="374"/>
      <c r="Q26" s="374"/>
      <c r="R26" s="374"/>
      <c r="S26" s="57"/>
    </row>
    <row r="27" spans="1:19" s="34" customFormat="1" ht="33.6" customHeight="1">
      <c r="A27" s="55"/>
      <c r="B27" s="82"/>
      <c r="C27" s="155" t="s">
        <v>112</v>
      </c>
      <c r="D27" s="39"/>
      <c r="E27" s="39"/>
      <c r="F27" s="39"/>
      <c r="G27" s="39"/>
      <c r="H27" s="39"/>
      <c r="I27" s="39"/>
      <c r="J27" s="39"/>
      <c r="K27" s="39"/>
      <c r="L27" s="39"/>
      <c r="M27" s="39"/>
      <c r="N27" s="39"/>
      <c r="O27" s="39"/>
      <c r="P27" s="39"/>
      <c r="Q27" s="39"/>
      <c r="R27" s="39"/>
      <c r="S27" s="60"/>
    </row>
    <row r="28" spans="1:19" s="48" customFormat="1" ht="33.6" customHeight="1">
      <c r="A28" s="108"/>
      <c r="B28" s="107"/>
      <c r="C28" s="374" t="s">
        <v>48</v>
      </c>
      <c r="D28" s="374"/>
      <c r="E28" s="374"/>
      <c r="F28" s="374"/>
      <c r="G28" s="374"/>
      <c r="H28" s="374"/>
      <c r="I28" s="374"/>
      <c r="J28" s="374"/>
      <c r="K28" s="374"/>
      <c r="L28" s="374"/>
      <c r="M28" s="374"/>
      <c r="N28" s="374"/>
      <c r="O28" s="374"/>
      <c r="P28" s="374"/>
      <c r="Q28" s="374"/>
      <c r="R28" s="374"/>
      <c r="S28" s="393"/>
    </row>
    <row r="29" spans="1:19" s="48" customFormat="1" ht="33.6" customHeight="1">
      <c r="A29" s="108"/>
      <c r="B29" s="107"/>
      <c r="C29" s="374" t="s">
        <v>30</v>
      </c>
      <c r="D29" s="374"/>
      <c r="E29" s="374"/>
      <c r="F29" s="374"/>
      <c r="G29" s="374"/>
      <c r="H29" s="374"/>
      <c r="I29" s="374"/>
      <c r="J29" s="374"/>
      <c r="K29" s="374"/>
      <c r="L29" s="374"/>
      <c r="M29" s="374"/>
      <c r="N29" s="374"/>
      <c r="O29" s="374"/>
      <c r="P29" s="374"/>
      <c r="Q29" s="374"/>
      <c r="R29" s="374"/>
      <c r="S29" s="57"/>
    </row>
    <row r="30" spans="1:19" s="48" customFormat="1" ht="33.6" customHeight="1">
      <c r="A30" s="108"/>
      <c r="B30" s="107"/>
      <c r="C30" s="374" t="s">
        <v>31</v>
      </c>
      <c r="D30" s="374"/>
      <c r="E30" s="374"/>
      <c r="F30" s="374"/>
      <c r="G30" s="374"/>
      <c r="H30" s="374"/>
      <c r="I30" s="374"/>
      <c r="J30" s="374"/>
      <c r="K30" s="374"/>
      <c r="L30" s="374"/>
      <c r="M30" s="374"/>
      <c r="N30" s="374"/>
      <c r="O30" s="374"/>
      <c r="P30" s="374"/>
      <c r="Q30" s="374"/>
      <c r="R30" s="374"/>
      <c r="S30" s="57"/>
    </row>
    <row r="31" spans="1:19" s="48" customFormat="1" ht="99.6" customHeight="1" thickBot="1">
      <c r="A31" s="109"/>
      <c r="B31" s="110"/>
      <c r="C31" s="375" t="s">
        <v>32</v>
      </c>
      <c r="D31" s="375"/>
      <c r="E31" s="375"/>
      <c r="F31" s="375"/>
      <c r="G31" s="375"/>
      <c r="H31" s="375"/>
      <c r="I31" s="375"/>
      <c r="J31" s="375"/>
      <c r="K31" s="375"/>
      <c r="L31" s="375"/>
      <c r="M31" s="375"/>
      <c r="N31" s="375"/>
      <c r="O31" s="375"/>
      <c r="P31" s="375"/>
      <c r="Q31" s="375"/>
      <c r="R31" s="375"/>
      <c r="S31" s="376"/>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77" t="s">
        <v>35</v>
      </c>
      <c r="B33" s="378"/>
      <c r="C33" s="378"/>
      <c r="D33" s="378"/>
      <c r="E33" s="378"/>
      <c r="F33" s="378"/>
      <c r="G33" s="378"/>
      <c r="H33" s="378"/>
      <c r="I33" s="378"/>
      <c r="J33" s="378"/>
      <c r="K33" s="378"/>
      <c r="L33" s="378"/>
      <c r="M33" s="378"/>
      <c r="N33" s="378"/>
      <c r="O33" s="378"/>
      <c r="P33" s="378"/>
      <c r="Q33" s="378"/>
      <c r="R33" s="378"/>
      <c r="S33" s="379"/>
    </row>
    <row r="34" spans="1:21" s="34" customFormat="1" ht="24" customHeight="1" thickBot="1">
      <c r="A34" s="310" t="s">
        <v>62</v>
      </c>
      <c r="B34" s="311"/>
      <c r="C34" s="311"/>
      <c r="D34" s="311"/>
      <c r="E34" s="311"/>
      <c r="F34" s="311"/>
      <c r="G34" s="311"/>
      <c r="H34" s="311"/>
      <c r="I34" s="311"/>
      <c r="J34" s="311"/>
      <c r="K34" s="311"/>
      <c r="L34" s="311"/>
      <c r="M34" s="311"/>
      <c r="N34" s="311"/>
      <c r="O34" s="311"/>
      <c r="P34" s="311"/>
      <c r="Q34" s="311"/>
      <c r="R34" s="311"/>
      <c r="S34" s="312"/>
    </row>
    <row r="35" spans="1:21" s="20" customFormat="1" ht="20.399999999999999" customHeight="1">
      <c r="A35" s="70"/>
      <c r="B35" s="380" t="s">
        <v>102</v>
      </c>
      <c r="C35" s="380"/>
      <c r="D35" s="380"/>
      <c r="E35" s="380"/>
      <c r="F35" s="380"/>
      <c r="G35" s="380"/>
      <c r="H35" s="380"/>
      <c r="I35" s="380"/>
      <c r="J35" s="380"/>
      <c r="K35" s="380"/>
      <c r="L35" s="380"/>
      <c r="M35" s="380"/>
      <c r="N35" s="380"/>
      <c r="O35" s="380"/>
      <c r="P35" s="380"/>
      <c r="Q35" s="380"/>
      <c r="R35" s="380"/>
      <c r="S35" s="381"/>
    </row>
    <row r="36" spans="1:21" s="20" customFormat="1" ht="20.399999999999999" customHeight="1">
      <c r="A36" s="70"/>
      <c r="B36" s="382"/>
      <c r="C36" s="382"/>
      <c r="D36" s="382"/>
      <c r="E36" s="382"/>
      <c r="F36" s="382"/>
      <c r="G36" s="382"/>
      <c r="H36" s="382"/>
      <c r="I36" s="382"/>
      <c r="J36" s="382"/>
      <c r="K36" s="382"/>
      <c r="L36" s="382"/>
      <c r="M36" s="382"/>
      <c r="N36" s="382"/>
      <c r="O36" s="382"/>
      <c r="P36" s="382"/>
      <c r="Q36" s="382"/>
      <c r="R36" s="382"/>
      <c r="S36" s="383"/>
    </row>
    <row r="37" spans="1:21" s="20" customFormat="1" ht="33.6" customHeight="1">
      <c r="A37" s="70"/>
      <c r="B37" s="372" t="s">
        <v>92</v>
      </c>
      <c r="C37" s="372"/>
      <c r="D37" s="372"/>
      <c r="E37" s="372"/>
      <c r="F37" s="372"/>
      <c r="G37" s="372"/>
      <c r="H37" s="372"/>
      <c r="I37" s="372"/>
      <c r="J37" s="372"/>
      <c r="K37" s="372"/>
      <c r="L37" s="372"/>
      <c r="M37" s="372"/>
      <c r="N37" s="372"/>
      <c r="O37" s="372"/>
      <c r="P37" s="372"/>
      <c r="Q37" s="372"/>
      <c r="R37" s="372"/>
      <c r="S37" s="373"/>
    </row>
    <row r="38" spans="1:21" s="1" customFormat="1" ht="20.399999999999999" customHeight="1" thickBot="1">
      <c r="A38" s="69" t="s">
        <v>52</v>
      </c>
      <c r="B38" s="49"/>
      <c r="C38" s="13"/>
      <c r="D38" s="3"/>
      <c r="E38" s="3"/>
      <c r="F38" s="3"/>
      <c r="G38" s="3"/>
      <c r="H38" s="3"/>
      <c r="I38" s="3"/>
      <c r="J38" s="3"/>
      <c r="K38" s="3"/>
      <c r="L38" s="3"/>
      <c r="M38" s="3"/>
      <c r="N38" s="3"/>
      <c r="O38" s="2"/>
      <c r="P38" s="3"/>
      <c r="Q38" s="3"/>
      <c r="R38" s="3"/>
      <c r="S38" s="62"/>
    </row>
    <row r="39" spans="1:21" s="1" customFormat="1" ht="102.45" customHeight="1" thickBot="1">
      <c r="A39" s="71"/>
      <c r="B39" s="316" t="s">
        <v>86</v>
      </c>
      <c r="C39" s="317"/>
      <c r="D39" s="318"/>
      <c r="E39" s="258" t="s">
        <v>87</v>
      </c>
      <c r="F39" s="259"/>
      <c r="G39" s="260"/>
      <c r="H39" s="316" t="s">
        <v>88</v>
      </c>
      <c r="I39" s="317"/>
      <c r="J39" s="318"/>
      <c r="K39" s="258" t="s">
        <v>89</v>
      </c>
      <c r="L39" s="259"/>
      <c r="M39" s="260"/>
      <c r="N39" s="37" t="s">
        <v>90</v>
      </c>
      <c r="O39" s="316" t="s">
        <v>91</v>
      </c>
      <c r="P39" s="318"/>
      <c r="Q39" s="134" t="s">
        <v>101</v>
      </c>
      <c r="R39" s="12"/>
      <c r="S39" s="139"/>
    </row>
    <row r="40" spans="1:21" s="1" customFormat="1" ht="22.2" customHeight="1">
      <c r="A40" s="71"/>
      <c r="B40" s="350" t="s">
        <v>181</v>
      </c>
      <c r="C40" s="351"/>
      <c r="D40" s="352"/>
      <c r="E40" s="353">
        <v>10</v>
      </c>
      <c r="F40" s="354"/>
      <c r="G40" s="159" t="str">
        <f>IFERROR(VLOOKUP(B40,[1]光熱費支援金基準額!C:E,2,FALSE),"")</f>
        <v>床</v>
      </c>
      <c r="H40" s="355">
        <f>IFERROR(VLOOKUP(B40,[1]光熱費支援金基準額!C:E,3,FALSE),"")</f>
        <v>15000</v>
      </c>
      <c r="I40" s="356"/>
      <c r="J40" s="357"/>
      <c r="K40" s="358"/>
      <c r="L40" s="359"/>
      <c r="M40" s="360"/>
      <c r="N40" s="131" t="str">
        <f>IFERROR(VLOOKUP(K40,[1]光熱費支援金基準額!F:G,2,FALSE)," ")</f>
        <v xml:space="preserve"> </v>
      </c>
      <c r="O40" s="160">
        <f>IFERROR(IF(ISNUMBER(E40),E40,1)*H40+SUBSTITUTE(N40," ",0),"")</f>
        <v>150000</v>
      </c>
      <c r="P40" s="44" t="s">
        <v>11</v>
      </c>
      <c r="Q40" s="121"/>
      <c r="R40" s="12"/>
      <c r="S40" s="139"/>
    </row>
    <row r="41" spans="1:21" s="1" customFormat="1" ht="22.2" customHeight="1" thickBot="1">
      <c r="A41" s="71"/>
      <c r="B41" s="361"/>
      <c r="C41" s="362"/>
      <c r="D41" s="363"/>
      <c r="E41" s="364"/>
      <c r="F41" s="365"/>
      <c r="G41" s="130" t="str">
        <f>IFERROR(VLOOKUP(B41,[1]光熱費支援金基準額!C:E,2,FALSE),"")</f>
        <v/>
      </c>
      <c r="H41" s="366" t="str">
        <f>IFERROR(VLOOKUP(B41,[1]光熱費支援金基準額!C:E,3,FALSE),"")</f>
        <v/>
      </c>
      <c r="I41" s="367"/>
      <c r="J41" s="368"/>
      <c r="K41" s="369"/>
      <c r="L41" s="370"/>
      <c r="M41" s="371"/>
      <c r="N41" s="132" t="str">
        <f>IFERROR(VLOOKUP(K41,[1]光熱費支援金基準額!F:G,2,FALSE)," ")</f>
        <v xml:space="preserve"> </v>
      </c>
      <c r="O41" s="115" t="str">
        <f t="shared" ref="O41" si="0">IFERROR(IF(ISNUMBER(E41),E41,1)*H41+SUBSTITUTE(N41," ",0),"")</f>
        <v/>
      </c>
      <c r="P41" s="45" t="s">
        <v>11</v>
      </c>
      <c r="Q41" s="122"/>
      <c r="R41" s="11"/>
      <c r="S41" s="139"/>
      <c r="U41" s="4"/>
    </row>
    <row r="42" spans="1:21" s="1" customFormat="1" ht="22.95" customHeight="1" thickBot="1">
      <c r="A42" s="71"/>
      <c r="B42" s="127" t="s">
        <v>85</v>
      </c>
      <c r="C42" s="127"/>
      <c r="D42" s="128"/>
      <c r="E42" s="343">
        <f>SUM(O40:O41)</f>
        <v>150000</v>
      </c>
      <c r="F42" s="344"/>
      <c r="G42" s="344"/>
      <c r="H42" s="344"/>
      <c r="I42" s="345"/>
      <c r="J42" s="105" t="s">
        <v>11</v>
      </c>
      <c r="K42" s="38"/>
      <c r="L42" s="38"/>
      <c r="M42" s="38"/>
      <c r="N42" s="38"/>
      <c r="O42" s="38"/>
      <c r="P42" s="38"/>
      <c r="Q42" s="49"/>
      <c r="R42" s="49"/>
      <c r="S42" s="47"/>
    </row>
    <row r="43" spans="1:21" s="1" customFormat="1" ht="18" customHeight="1">
      <c r="A43" s="72"/>
      <c r="B43" s="19" t="s">
        <v>113</v>
      </c>
      <c r="C43" s="73"/>
      <c r="D43" s="5"/>
      <c r="E43" s="5"/>
      <c r="F43" s="5"/>
      <c r="G43" s="5"/>
      <c r="H43" s="5"/>
      <c r="I43" s="5"/>
      <c r="J43" s="5"/>
      <c r="K43" s="14"/>
      <c r="L43" s="14"/>
      <c r="M43" s="14"/>
      <c r="N43" s="14"/>
      <c r="O43" s="14"/>
      <c r="P43" s="14"/>
      <c r="Q43" s="49"/>
      <c r="R43" s="49"/>
      <c r="S43" s="47"/>
    </row>
    <row r="44" spans="1:21" s="1" customFormat="1" ht="9" customHeight="1">
      <c r="A44" s="74"/>
      <c r="B44" s="14"/>
      <c r="C44" s="73"/>
      <c r="D44" s="14"/>
      <c r="E44" s="14"/>
      <c r="F44" s="14"/>
      <c r="G44" s="14"/>
      <c r="H44" s="14"/>
      <c r="I44" s="14"/>
      <c r="J44" s="14"/>
      <c r="K44" s="14"/>
      <c r="L44" s="14"/>
      <c r="M44" s="14"/>
      <c r="N44" s="14"/>
      <c r="O44" s="14"/>
      <c r="P44" s="14"/>
      <c r="Q44" s="49"/>
      <c r="R44" s="49"/>
      <c r="S44" s="47"/>
    </row>
    <row r="45" spans="1:21" s="1" customFormat="1" ht="21" customHeight="1" thickBot="1">
      <c r="A45" s="74"/>
      <c r="B45" s="17" t="s">
        <v>45</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4"/>
      <c r="B46" s="335" t="s">
        <v>43</v>
      </c>
      <c r="C46" s="336"/>
      <c r="D46" s="12"/>
      <c r="E46" s="49"/>
      <c r="F46" s="49"/>
      <c r="G46" s="49"/>
      <c r="H46" s="49"/>
      <c r="I46" s="49"/>
      <c r="J46" s="49"/>
      <c r="K46" s="49"/>
      <c r="L46" s="49"/>
      <c r="M46" s="49"/>
      <c r="N46" s="49"/>
      <c r="O46" s="49"/>
      <c r="P46" s="49"/>
      <c r="Q46" s="49"/>
      <c r="R46" s="49"/>
      <c r="S46" s="47"/>
    </row>
    <row r="47" spans="1:21" s="1" customFormat="1" ht="21" customHeight="1" thickBot="1">
      <c r="A47" s="74"/>
      <c r="B47" s="346"/>
      <c r="C47" s="347"/>
      <c r="D47" s="12"/>
      <c r="E47" s="49"/>
      <c r="F47" s="49"/>
      <c r="G47" s="49"/>
      <c r="H47" s="49"/>
      <c r="I47" s="49"/>
      <c r="J47" s="49"/>
      <c r="K47" s="49"/>
      <c r="L47" s="49"/>
      <c r="M47" s="49"/>
      <c r="N47" s="49"/>
      <c r="O47" s="49"/>
      <c r="P47" s="49"/>
      <c r="Q47" s="49"/>
      <c r="R47" s="49"/>
      <c r="S47" s="47"/>
    </row>
    <row r="48" spans="1:21" s="1" customFormat="1" ht="21" customHeight="1" thickBot="1">
      <c r="A48" s="74"/>
      <c r="B48" s="17" t="s">
        <v>104</v>
      </c>
      <c r="C48" s="38"/>
      <c r="D48" s="17"/>
      <c r="E48" s="17"/>
      <c r="F48" s="17"/>
      <c r="G48" s="17"/>
      <c r="H48" s="17"/>
      <c r="I48" s="17"/>
      <c r="J48" s="17"/>
      <c r="K48" s="17"/>
      <c r="L48" s="17"/>
      <c r="M48" s="17"/>
      <c r="N48" s="17"/>
      <c r="O48" s="17"/>
      <c r="P48" s="17"/>
      <c r="Q48" s="49"/>
      <c r="R48" s="49"/>
      <c r="S48" s="47"/>
    </row>
    <row r="49" spans="1:21" s="1" customFormat="1" ht="21" customHeight="1" thickBot="1">
      <c r="A49" s="74"/>
      <c r="B49" s="335" t="s">
        <v>105</v>
      </c>
      <c r="C49" s="336"/>
      <c r="D49" s="348" t="s">
        <v>93</v>
      </c>
      <c r="E49" s="348"/>
      <c r="F49" s="348"/>
      <c r="G49" s="336"/>
      <c r="H49" s="17"/>
      <c r="I49" s="17"/>
      <c r="J49" s="17"/>
      <c r="K49" s="17"/>
      <c r="L49" s="12"/>
      <c r="M49" s="49"/>
      <c r="N49" s="49"/>
      <c r="O49" s="49"/>
      <c r="P49" s="49"/>
      <c r="Q49" s="49"/>
      <c r="R49" s="49"/>
      <c r="S49" s="47"/>
    </row>
    <row r="50" spans="1:21" s="1" customFormat="1" ht="21" customHeight="1" thickBot="1">
      <c r="A50" s="74"/>
      <c r="B50" s="346"/>
      <c r="C50" s="347"/>
      <c r="D50" s="349"/>
      <c r="E50" s="349"/>
      <c r="F50" s="349"/>
      <c r="G50" s="347"/>
      <c r="H50" s="17"/>
      <c r="I50" s="17"/>
      <c r="J50" s="17"/>
      <c r="K50" s="17"/>
      <c r="L50" s="12"/>
      <c r="M50" s="49"/>
      <c r="N50" s="49"/>
      <c r="O50" s="49"/>
      <c r="P50" s="49"/>
      <c r="Q50" s="49"/>
      <c r="R50" s="49"/>
      <c r="S50" s="47"/>
    </row>
    <row r="51" spans="1:21" s="1" customFormat="1" ht="14.4" customHeight="1">
      <c r="A51" s="74"/>
      <c r="B51" s="17"/>
      <c r="C51" s="38"/>
      <c r="D51" s="17"/>
      <c r="E51" s="17"/>
      <c r="F51" s="17"/>
      <c r="G51" s="17"/>
      <c r="H51" s="17"/>
      <c r="I51" s="17"/>
      <c r="J51" s="17"/>
      <c r="K51" s="17"/>
      <c r="L51" s="17"/>
      <c r="M51" s="17"/>
      <c r="N51" s="17"/>
      <c r="O51" s="17"/>
      <c r="P51" s="17"/>
      <c r="Q51" s="17"/>
      <c r="R51" s="17"/>
      <c r="S51" s="42"/>
      <c r="T51" s="11"/>
      <c r="U51" s="12"/>
    </row>
    <row r="52" spans="1:21" s="1" customFormat="1" ht="21.75" customHeight="1" thickBot="1">
      <c r="A52" s="74"/>
      <c r="B52" s="17" t="s">
        <v>149</v>
      </c>
      <c r="C52" s="38"/>
      <c r="D52" s="17"/>
      <c r="E52" s="17"/>
      <c r="F52" s="17"/>
      <c r="G52" s="17"/>
      <c r="H52" s="17"/>
      <c r="I52" s="17"/>
      <c r="J52" s="17"/>
      <c r="K52" s="17"/>
      <c r="L52" s="17"/>
      <c r="M52" s="17"/>
      <c r="N52" s="17"/>
      <c r="O52" s="17"/>
      <c r="P52" s="17"/>
      <c r="Q52" s="17"/>
      <c r="R52" s="17"/>
      <c r="S52" s="42"/>
      <c r="T52" s="11"/>
      <c r="U52" s="12"/>
    </row>
    <row r="53" spans="1:21" s="1" customFormat="1" ht="21.75" customHeight="1" thickBot="1">
      <c r="A53" s="74"/>
      <c r="B53" s="335" t="s">
        <v>65</v>
      </c>
      <c r="C53" s="336"/>
      <c r="D53" s="17"/>
      <c r="E53" s="17"/>
      <c r="F53" s="17"/>
      <c r="G53" s="17"/>
      <c r="H53" s="17"/>
      <c r="I53" s="17"/>
      <c r="J53" s="17"/>
      <c r="K53" s="17"/>
      <c r="L53" s="17"/>
      <c r="M53" s="17"/>
      <c r="N53" s="17"/>
      <c r="O53" s="17"/>
      <c r="P53" s="17"/>
      <c r="Q53" s="17"/>
      <c r="R53" s="17"/>
      <c r="S53" s="42"/>
      <c r="T53" s="11"/>
      <c r="U53" s="12"/>
    </row>
    <row r="54" spans="1:21" s="1" customFormat="1" ht="21.75" customHeight="1" thickBot="1">
      <c r="A54" s="74"/>
      <c r="B54" s="337"/>
      <c r="C54" s="337"/>
      <c r="D54" s="17"/>
      <c r="E54" s="17"/>
      <c r="F54" s="17"/>
      <c r="G54" s="17"/>
      <c r="H54" s="17"/>
      <c r="I54" s="17"/>
      <c r="J54" s="17"/>
      <c r="K54" s="17"/>
      <c r="L54" s="17"/>
      <c r="M54" s="17"/>
      <c r="N54" s="17"/>
      <c r="O54" s="17"/>
      <c r="P54" s="17"/>
      <c r="Q54" s="17"/>
      <c r="R54" s="17"/>
      <c r="S54" s="42"/>
      <c r="T54" s="11"/>
      <c r="U54" s="12"/>
    </row>
    <row r="55" spans="1:21" s="1" customFormat="1" ht="21" customHeight="1" thickBot="1">
      <c r="A55" s="74"/>
      <c r="B55" s="151" t="s">
        <v>143</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4"/>
      <c r="B56" s="316" t="s">
        <v>94</v>
      </c>
      <c r="C56" s="318"/>
      <c r="D56" s="338" t="s">
        <v>95</v>
      </c>
      <c r="E56" s="338"/>
      <c r="F56" s="11"/>
      <c r="G56" s="11"/>
      <c r="H56" s="11"/>
      <c r="I56" s="11"/>
      <c r="J56" s="12"/>
      <c r="K56" s="49"/>
      <c r="L56" s="49"/>
      <c r="M56" s="49"/>
      <c r="N56" s="49"/>
      <c r="O56" s="49"/>
      <c r="P56" s="49"/>
      <c r="Q56" s="49"/>
      <c r="R56" s="49"/>
      <c r="S56" s="47"/>
    </row>
    <row r="57" spans="1:21" s="1" customFormat="1" ht="21" customHeight="1">
      <c r="A57" s="74"/>
      <c r="B57" s="339"/>
      <c r="C57" s="340"/>
      <c r="D57" s="341"/>
      <c r="E57" s="342"/>
      <c r="F57" s="11"/>
      <c r="G57" s="11"/>
      <c r="H57" s="11"/>
      <c r="I57" s="11"/>
      <c r="J57" s="12"/>
      <c r="K57" s="49"/>
      <c r="L57" s="49"/>
      <c r="M57" s="49"/>
      <c r="N57" s="49"/>
      <c r="O57" s="49"/>
      <c r="P57" s="49"/>
      <c r="Q57" s="49"/>
      <c r="R57" s="49"/>
      <c r="S57" s="47"/>
    </row>
    <row r="58" spans="1:21" s="1" customFormat="1" ht="21" customHeight="1">
      <c r="A58" s="74"/>
      <c r="B58" s="331"/>
      <c r="C58" s="332"/>
      <c r="D58" s="333"/>
      <c r="E58" s="334"/>
      <c r="F58" s="11"/>
      <c r="G58" s="11"/>
      <c r="H58" s="11"/>
      <c r="I58" s="11"/>
      <c r="J58" s="12"/>
      <c r="K58" s="49"/>
      <c r="L58" s="49"/>
      <c r="M58" s="49"/>
      <c r="N58" s="49"/>
      <c r="O58" s="49"/>
      <c r="P58" s="49"/>
      <c r="Q58" s="49"/>
      <c r="R58" s="49"/>
      <c r="S58" s="47"/>
    </row>
    <row r="59" spans="1:21" s="1" customFormat="1" ht="21" customHeight="1">
      <c r="A59" s="74"/>
      <c r="B59" s="331"/>
      <c r="C59" s="332"/>
      <c r="D59" s="333"/>
      <c r="E59" s="334"/>
      <c r="F59" s="11"/>
      <c r="G59" s="11"/>
      <c r="H59" s="11"/>
      <c r="I59" s="11"/>
      <c r="J59" s="12"/>
      <c r="K59" s="49"/>
      <c r="L59" s="49"/>
      <c r="M59" s="49"/>
      <c r="N59" s="49"/>
      <c r="O59" s="49"/>
      <c r="P59" s="49"/>
      <c r="Q59" s="49"/>
      <c r="R59" s="49"/>
      <c r="S59" s="47"/>
    </row>
    <row r="60" spans="1:21" s="1" customFormat="1" ht="21" customHeight="1">
      <c r="A60" s="74"/>
      <c r="B60" s="331"/>
      <c r="C60" s="332"/>
      <c r="D60" s="333"/>
      <c r="E60" s="334"/>
      <c r="F60" s="11"/>
      <c r="G60" s="11"/>
      <c r="H60" s="11"/>
      <c r="I60" s="11"/>
      <c r="J60" s="12"/>
      <c r="K60" s="49"/>
      <c r="L60" s="49"/>
      <c r="M60" s="49"/>
      <c r="N60" s="49"/>
      <c r="O60" s="49"/>
      <c r="P60" s="49"/>
      <c r="Q60" s="49"/>
      <c r="R60" s="49"/>
      <c r="S60" s="47"/>
    </row>
    <row r="61" spans="1:21" s="1" customFormat="1" ht="21" customHeight="1">
      <c r="A61" s="74"/>
      <c r="B61" s="321"/>
      <c r="C61" s="322"/>
      <c r="D61" s="323"/>
      <c r="E61" s="324"/>
      <c r="F61" s="11"/>
      <c r="G61" s="11"/>
      <c r="H61" s="11"/>
      <c r="I61" s="11"/>
      <c r="J61" s="12"/>
      <c r="K61" s="49"/>
      <c r="L61" s="49"/>
      <c r="M61" s="49"/>
      <c r="N61" s="49"/>
      <c r="O61" s="49"/>
      <c r="P61" s="49"/>
      <c r="Q61" s="49"/>
      <c r="R61" s="49"/>
      <c r="S61" s="47"/>
    </row>
    <row r="62" spans="1:21" s="1" customFormat="1" ht="21" customHeight="1" thickBot="1">
      <c r="A62" s="74"/>
      <c r="B62" s="325"/>
      <c r="C62" s="326"/>
      <c r="D62" s="327"/>
      <c r="E62" s="328"/>
      <c r="F62" s="11"/>
      <c r="G62" s="11"/>
      <c r="H62" s="11"/>
      <c r="I62" s="11"/>
      <c r="J62" s="12"/>
      <c r="K62" s="49"/>
      <c r="L62" s="49"/>
      <c r="M62" s="49"/>
      <c r="N62" s="49"/>
      <c r="O62" s="49"/>
      <c r="P62" s="49"/>
      <c r="Q62" s="49"/>
      <c r="R62" s="49"/>
      <c r="S62" s="47"/>
    </row>
    <row r="63" spans="1:21" s="1" customFormat="1" ht="21" customHeight="1">
      <c r="A63" s="74"/>
      <c r="B63" s="17"/>
      <c r="C63" s="38"/>
      <c r="D63" s="17"/>
      <c r="E63" s="17"/>
      <c r="F63" s="17"/>
      <c r="G63" s="17"/>
      <c r="H63" s="17"/>
      <c r="I63" s="17"/>
      <c r="J63" s="17"/>
      <c r="K63" s="17"/>
      <c r="L63" s="17"/>
      <c r="M63" s="17"/>
      <c r="N63" s="17"/>
      <c r="O63" s="17"/>
      <c r="P63" s="17"/>
      <c r="Q63" s="17"/>
      <c r="R63" s="17"/>
      <c r="S63" s="42"/>
      <c r="T63" s="11"/>
      <c r="U63" s="12"/>
    </row>
    <row r="64" spans="1:21" s="40" customFormat="1" ht="22.2">
      <c r="A64" s="75"/>
      <c r="B64" s="39" t="s">
        <v>21</v>
      </c>
      <c r="C64" s="76"/>
      <c r="D64" s="32"/>
      <c r="E64" s="32"/>
      <c r="F64" s="32"/>
      <c r="G64" s="32"/>
      <c r="H64" s="32"/>
      <c r="I64" s="32"/>
      <c r="J64" s="32"/>
      <c r="K64" s="32"/>
      <c r="L64" s="32"/>
      <c r="M64" s="76"/>
      <c r="N64" s="76"/>
      <c r="O64" s="76"/>
      <c r="P64" s="76"/>
      <c r="Q64" s="76"/>
      <c r="R64" s="76"/>
      <c r="S64" s="77"/>
    </row>
    <row r="65" spans="1:30" s="40" customFormat="1" ht="19.2" customHeight="1">
      <c r="A65" s="75"/>
      <c r="B65" s="39" t="s">
        <v>46</v>
      </c>
      <c r="C65" s="76"/>
      <c r="D65" s="32"/>
      <c r="E65" s="32"/>
      <c r="F65" s="32"/>
      <c r="G65" s="32"/>
      <c r="H65" s="32"/>
      <c r="I65" s="32"/>
      <c r="J65" s="32"/>
      <c r="K65" s="32"/>
      <c r="L65" s="32"/>
      <c r="M65" s="76"/>
      <c r="N65" s="76"/>
      <c r="O65" s="76"/>
      <c r="P65" s="76"/>
      <c r="Q65" s="76"/>
      <c r="R65" s="76"/>
      <c r="S65" s="77"/>
    </row>
    <row r="66" spans="1:30" s="40" customFormat="1" ht="19.2" customHeight="1">
      <c r="A66" s="75"/>
      <c r="B66" s="39" t="s">
        <v>84</v>
      </c>
      <c r="C66" s="76"/>
      <c r="D66" s="32"/>
      <c r="E66" s="32"/>
      <c r="F66" s="32"/>
      <c r="G66" s="32"/>
      <c r="H66" s="32"/>
      <c r="I66" s="32"/>
      <c r="J66" s="32"/>
      <c r="K66" s="32"/>
      <c r="L66" s="32"/>
      <c r="M66" s="76"/>
      <c r="N66" s="76"/>
      <c r="O66" s="76"/>
      <c r="P66" s="76"/>
      <c r="Q66" s="76"/>
      <c r="R66" s="76"/>
      <c r="S66" s="77"/>
    </row>
    <row r="67" spans="1:30" s="40" customFormat="1" ht="12.6" customHeight="1">
      <c r="A67" s="75"/>
      <c r="B67" s="78"/>
      <c r="C67" s="76"/>
      <c r="D67" s="32"/>
      <c r="E67" s="32"/>
      <c r="F67" s="32"/>
      <c r="G67" s="32"/>
      <c r="H67" s="32"/>
      <c r="I67" s="32"/>
      <c r="J67" s="32"/>
      <c r="K67" s="32"/>
      <c r="L67" s="32"/>
      <c r="M67" s="76"/>
      <c r="N67" s="76"/>
      <c r="O67" s="76"/>
      <c r="P67" s="76"/>
      <c r="Q67" s="76"/>
      <c r="R67" s="76"/>
      <c r="S67" s="77"/>
    </row>
    <row r="68" spans="1:30" s="34" customFormat="1" ht="18" customHeight="1">
      <c r="A68" s="79"/>
      <c r="B68" s="39" t="s">
        <v>9</v>
      </c>
      <c r="C68" s="39"/>
      <c r="D68" s="39"/>
      <c r="E68" s="39"/>
      <c r="F68" s="39"/>
      <c r="G68" s="39"/>
      <c r="H68" s="39"/>
      <c r="I68" s="39"/>
      <c r="J68" s="39"/>
      <c r="K68" s="39"/>
      <c r="L68" s="39"/>
      <c r="M68" s="39"/>
      <c r="N68" s="39"/>
      <c r="O68" s="39"/>
      <c r="P68" s="39"/>
      <c r="Q68" s="39"/>
      <c r="R68" s="39"/>
      <c r="S68" s="80"/>
      <c r="T68" s="33"/>
      <c r="U68" s="18"/>
    </row>
    <row r="69" spans="1:30" s="34" customFormat="1" ht="18" customHeight="1">
      <c r="A69" s="79"/>
      <c r="B69" s="39" t="s">
        <v>13</v>
      </c>
      <c r="C69" s="39"/>
      <c r="D69" s="39"/>
      <c r="E69" s="39"/>
      <c r="F69" s="39"/>
      <c r="G69" s="39"/>
      <c r="H69" s="39"/>
      <c r="I69" s="39"/>
      <c r="J69" s="39"/>
      <c r="K69" s="39"/>
      <c r="L69" s="39"/>
      <c r="M69" s="39"/>
      <c r="N69" s="39"/>
      <c r="O69" s="39"/>
      <c r="P69" s="39"/>
      <c r="Q69" s="39"/>
      <c r="R69" s="39"/>
      <c r="S69" s="80"/>
      <c r="T69" s="33"/>
      <c r="U69" s="18"/>
      <c r="V69" s="39"/>
      <c r="W69" s="39"/>
      <c r="X69" s="39"/>
      <c r="Y69" s="39"/>
      <c r="Z69" s="39"/>
      <c r="AA69" s="39"/>
      <c r="AB69" s="39"/>
      <c r="AC69" s="39"/>
      <c r="AD69" s="39"/>
    </row>
    <row r="70" spans="1:30" s="34" customFormat="1" ht="18" customHeight="1">
      <c r="A70" s="79"/>
      <c r="B70" s="39" t="s">
        <v>36</v>
      </c>
      <c r="C70" s="39"/>
      <c r="D70" s="39"/>
      <c r="E70" s="39"/>
      <c r="F70" s="39"/>
      <c r="G70" s="39"/>
      <c r="H70" s="39"/>
      <c r="I70" s="39"/>
      <c r="J70" s="39"/>
      <c r="K70" s="39"/>
      <c r="L70" s="39"/>
      <c r="M70" s="39"/>
      <c r="N70" s="39"/>
      <c r="O70" s="39"/>
      <c r="P70" s="39"/>
      <c r="Q70" s="39"/>
      <c r="R70" s="39"/>
      <c r="S70" s="81"/>
      <c r="T70" s="39"/>
      <c r="U70" s="39"/>
    </row>
    <row r="71" spans="1:30" s="34" customFormat="1" ht="33" customHeight="1">
      <c r="A71" s="79"/>
      <c r="B71" s="82"/>
      <c r="C71" s="329" t="s">
        <v>110</v>
      </c>
      <c r="D71" s="329"/>
      <c r="E71" s="329"/>
      <c r="F71" s="329"/>
      <c r="G71" s="329"/>
      <c r="H71" s="329"/>
      <c r="I71" s="329"/>
      <c r="J71" s="329"/>
      <c r="K71" s="329"/>
      <c r="L71" s="329"/>
      <c r="M71" s="329"/>
      <c r="N71" s="329"/>
      <c r="O71" s="329"/>
      <c r="P71" s="329"/>
      <c r="Q71" s="329"/>
      <c r="R71" s="329"/>
      <c r="S71" s="330"/>
    </row>
    <row r="72" spans="1:30" s="34" customFormat="1" ht="16.2">
      <c r="A72" s="79"/>
      <c r="B72" s="82"/>
      <c r="C72" s="39" t="s">
        <v>54</v>
      </c>
      <c r="D72" s="39"/>
      <c r="E72" s="39"/>
      <c r="F72" s="39"/>
      <c r="G72" s="39"/>
      <c r="H72" s="39"/>
      <c r="I72" s="39"/>
      <c r="J72" s="39"/>
      <c r="K72" s="39"/>
      <c r="L72" s="39"/>
      <c r="M72" s="39"/>
      <c r="N72" s="39"/>
      <c r="O72" s="39"/>
      <c r="P72" s="39"/>
      <c r="Q72" s="39"/>
      <c r="R72" s="39"/>
      <c r="S72" s="80"/>
    </row>
    <row r="73" spans="1:30" s="34" customFormat="1" ht="16.2">
      <c r="A73" s="79"/>
      <c r="B73" s="82"/>
      <c r="C73" s="39" t="s">
        <v>57</v>
      </c>
      <c r="D73" s="39"/>
      <c r="E73" s="39"/>
      <c r="F73" s="39"/>
      <c r="G73" s="39"/>
      <c r="H73" s="39"/>
      <c r="I73" s="39"/>
      <c r="J73" s="39"/>
      <c r="K73" s="39"/>
      <c r="L73" s="39"/>
      <c r="M73" s="39"/>
      <c r="N73" s="39"/>
      <c r="O73" s="39"/>
      <c r="P73" s="39"/>
      <c r="Q73" s="39"/>
      <c r="R73" s="39"/>
      <c r="S73" s="81"/>
    </row>
    <row r="74" spans="1:30" ht="18.600000000000001" thickBot="1">
      <c r="A74" s="83"/>
      <c r="B74" s="73"/>
      <c r="C74" s="73"/>
      <c r="D74" s="73"/>
      <c r="E74" s="73"/>
      <c r="F74" s="73"/>
      <c r="G74" s="73"/>
      <c r="H74" s="73"/>
      <c r="I74" s="73"/>
      <c r="J74" s="73"/>
      <c r="K74" s="73"/>
      <c r="L74" s="73"/>
      <c r="M74" s="73"/>
      <c r="N74" s="73"/>
      <c r="O74" s="73"/>
      <c r="P74" s="73"/>
      <c r="Q74" s="73"/>
      <c r="R74" s="73"/>
      <c r="S74" s="84"/>
    </row>
    <row r="75" spans="1:30" ht="22.2" customHeight="1" thickBot="1">
      <c r="A75" s="123" t="s">
        <v>53</v>
      </c>
      <c r="B75" s="124"/>
      <c r="C75" s="125"/>
      <c r="D75" s="125"/>
      <c r="E75" s="125"/>
      <c r="F75" s="125"/>
      <c r="G75" s="125"/>
      <c r="H75" s="125"/>
      <c r="I75" s="125"/>
      <c r="J75" s="125"/>
      <c r="K75" s="125"/>
      <c r="L75" s="125"/>
      <c r="M75" s="125"/>
      <c r="N75" s="125"/>
      <c r="O75" s="125"/>
      <c r="P75" s="125"/>
      <c r="Q75" s="125"/>
      <c r="R75" s="125"/>
      <c r="S75" s="126"/>
    </row>
    <row r="76" spans="1:30" ht="19.5" customHeight="1" thickBot="1">
      <c r="A76" s="85"/>
      <c r="B76" s="258" t="s">
        <v>126</v>
      </c>
      <c r="C76" s="259"/>
      <c r="D76" s="259"/>
      <c r="E76" s="259"/>
      <c r="F76" s="260"/>
      <c r="G76" s="73"/>
      <c r="H76" s="73"/>
      <c r="I76" s="73"/>
      <c r="J76" s="73"/>
      <c r="K76" s="73"/>
      <c r="L76" s="73"/>
      <c r="M76" s="73"/>
      <c r="N76" s="73"/>
      <c r="O76" s="73"/>
      <c r="P76" s="73"/>
      <c r="Q76" s="73"/>
      <c r="R76" s="73"/>
      <c r="S76" s="84"/>
    </row>
    <row r="77" spans="1:30" ht="18.600000000000001" thickBot="1">
      <c r="A77" s="85"/>
      <c r="B77" s="301"/>
      <c r="C77" s="302"/>
      <c r="D77" s="302"/>
      <c r="E77" s="302"/>
      <c r="F77" s="303"/>
      <c r="G77" s="73"/>
      <c r="H77" s="73"/>
      <c r="I77" s="73"/>
      <c r="J77" s="73"/>
      <c r="K77" s="73"/>
      <c r="L77" s="73"/>
      <c r="M77" s="73"/>
      <c r="N77" s="73"/>
      <c r="O77" s="73"/>
      <c r="P77" s="73"/>
      <c r="Q77" s="73"/>
      <c r="R77" s="73"/>
      <c r="S77" s="84"/>
    </row>
    <row r="78" spans="1:30" ht="22.2" customHeight="1" thickBot="1">
      <c r="A78" s="85"/>
      <c r="B78" s="304" t="s">
        <v>59</v>
      </c>
      <c r="C78" s="305"/>
      <c r="D78" s="306" t="str">
        <f>IFERROR(VLOOKUP(B77,光熱費支援金基準額!C:E,3,FALSE),"")</f>
        <v/>
      </c>
      <c r="E78" s="307"/>
      <c r="F78" s="135" t="s">
        <v>11</v>
      </c>
      <c r="G78" s="73"/>
      <c r="H78" s="73"/>
      <c r="I78" s="73"/>
      <c r="J78" s="73"/>
      <c r="K78" s="73"/>
      <c r="L78" s="73"/>
      <c r="M78" s="73"/>
      <c r="N78" s="73"/>
      <c r="O78" s="73"/>
      <c r="P78" s="73"/>
      <c r="Q78" s="73"/>
      <c r="R78" s="73"/>
      <c r="S78" s="84"/>
      <c r="T78" s="149"/>
    </row>
    <row r="79" spans="1:30" s="41" customFormat="1" ht="33.75" customHeight="1">
      <c r="A79" s="86"/>
      <c r="B79" s="308" t="s">
        <v>127</v>
      </c>
      <c r="C79" s="308"/>
      <c r="D79" s="308"/>
      <c r="E79" s="308"/>
      <c r="F79" s="308"/>
      <c r="G79" s="308"/>
      <c r="H79" s="308"/>
      <c r="I79" s="308"/>
      <c r="J79" s="308"/>
      <c r="K79" s="308"/>
      <c r="L79" s="308"/>
      <c r="M79" s="308"/>
      <c r="N79" s="308"/>
      <c r="O79" s="308"/>
      <c r="P79" s="308"/>
      <c r="Q79" s="308"/>
      <c r="R79" s="308"/>
      <c r="S79" s="309"/>
    </row>
    <row r="80" spans="1:30" ht="12.6" customHeight="1">
      <c r="A80" s="85"/>
      <c r="B80" s="87"/>
      <c r="C80" s="87"/>
      <c r="D80" s="16"/>
      <c r="E80" s="16"/>
      <c r="F80" s="16"/>
      <c r="G80" s="16"/>
      <c r="H80" s="16"/>
      <c r="I80" s="16"/>
      <c r="J80" s="16"/>
      <c r="K80" s="16"/>
      <c r="L80" s="16"/>
      <c r="M80" s="87"/>
      <c r="N80" s="87"/>
      <c r="O80" s="87"/>
      <c r="P80" s="87"/>
      <c r="Q80" s="87"/>
      <c r="R80" s="87"/>
      <c r="S80" s="84"/>
    </row>
    <row r="81" spans="1:19" s="40" customFormat="1" ht="19.95" customHeight="1">
      <c r="A81" s="75"/>
      <c r="B81" s="39" t="s">
        <v>21</v>
      </c>
      <c r="C81" s="76"/>
      <c r="D81" s="32"/>
      <c r="E81" s="32"/>
      <c r="F81" s="32"/>
      <c r="G81" s="32"/>
      <c r="H81" s="32"/>
      <c r="I81" s="32"/>
      <c r="J81" s="32"/>
      <c r="K81" s="32"/>
      <c r="L81" s="32"/>
      <c r="M81" s="76"/>
      <c r="N81" s="76"/>
      <c r="O81" s="76"/>
      <c r="P81" s="76"/>
      <c r="Q81" s="76"/>
      <c r="R81" s="76"/>
      <c r="S81" s="77"/>
    </row>
    <row r="82" spans="1:19" s="40" customFormat="1" ht="19.95" customHeight="1">
      <c r="A82" s="75"/>
      <c r="B82" s="39" t="s">
        <v>46</v>
      </c>
      <c r="C82" s="76"/>
      <c r="D82" s="32"/>
      <c r="E82" s="32"/>
      <c r="F82" s="32"/>
      <c r="G82" s="32"/>
      <c r="H82" s="32"/>
      <c r="I82" s="32"/>
      <c r="J82" s="32"/>
      <c r="K82" s="32"/>
      <c r="L82" s="32"/>
      <c r="M82" s="76"/>
      <c r="N82" s="76"/>
      <c r="O82" s="76"/>
      <c r="P82" s="76"/>
      <c r="Q82" s="76"/>
      <c r="R82" s="76"/>
      <c r="S82" s="77"/>
    </row>
    <row r="83" spans="1:19" s="40" customFormat="1" ht="19.95" customHeight="1">
      <c r="A83" s="75"/>
      <c r="B83" s="39" t="s">
        <v>103</v>
      </c>
      <c r="C83" s="76"/>
      <c r="D83" s="32"/>
      <c r="E83" s="32"/>
      <c r="F83" s="32"/>
      <c r="G83" s="32"/>
      <c r="H83" s="32"/>
      <c r="I83" s="32"/>
      <c r="J83" s="32"/>
      <c r="K83" s="32"/>
      <c r="L83" s="32"/>
      <c r="M83" s="76"/>
      <c r="N83" s="76"/>
      <c r="O83" s="76"/>
      <c r="P83" s="76"/>
      <c r="Q83" s="76"/>
      <c r="R83" s="76"/>
      <c r="S83" s="77"/>
    </row>
    <row r="84" spans="1:19" s="40" customFormat="1" ht="19.95" customHeight="1">
      <c r="A84" s="75"/>
      <c r="B84" s="78" t="s">
        <v>109</v>
      </c>
      <c r="C84" s="76"/>
      <c r="D84" s="32"/>
      <c r="E84" s="32"/>
      <c r="F84" s="32"/>
      <c r="G84" s="32"/>
      <c r="H84" s="32"/>
      <c r="I84" s="32"/>
      <c r="J84" s="32"/>
      <c r="K84" s="32"/>
      <c r="L84" s="32"/>
      <c r="M84" s="76"/>
      <c r="N84" s="76"/>
      <c r="O84" s="76"/>
      <c r="P84" s="76"/>
      <c r="Q84" s="76"/>
      <c r="R84" s="76"/>
      <c r="S84" s="77"/>
    </row>
    <row r="85" spans="1:19" ht="10.199999999999999" customHeight="1">
      <c r="A85" s="85"/>
      <c r="B85" s="87"/>
      <c r="C85" s="87"/>
      <c r="D85" s="16"/>
      <c r="E85" s="16"/>
      <c r="F85" s="16"/>
      <c r="G85" s="16"/>
      <c r="H85" s="16"/>
      <c r="I85" s="16"/>
      <c r="J85" s="16"/>
      <c r="K85" s="16"/>
      <c r="L85" s="16"/>
      <c r="M85" s="87"/>
      <c r="N85" s="87"/>
      <c r="O85" s="87"/>
      <c r="P85" s="87"/>
      <c r="Q85" s="87"/>
      <c r="R85" s="87"/>
      <c r="S85" s="84"/>
    </row>
    <row r="86" spans="1:19" s="15" customFormat="1" ht="22.2">
      <c r="A86" s="88"/>
      <c r="B86" s="39" t="s">
        <v>9</v>
      </c>
      <c r="C86" s="32"/>
      <c r="D86" s="16"/>
      <c r="E86" s="16"/>
      <c r="F86" s="16"/>
      <c r="G86" s="16"/>
      <c r="H86" s="16"/>
      <c r="I86" s="16"/>
      <c r="J86" s="16"/>
      <c r="K86" s="16"/>
      <c r="L86" s="16"/>
      <c r="M86" s="16"/>
      <c r="N86" s="16"/>
      <c r="O86" s="16"/>
      <c r="P86" s="16"/>
      <c r="Q86" s="16"/>
      <c r="R86" s="16"/>
      <c r="S86" s="89"/>
    </row>
    <row r="87" spans="1:19" s="15" customFormat="1" ht="22.2">
      <c r="A87" s="90"/>
      <c r="B87" s="39" t="s">
        <v>13</v>
      </c>
      <c r="C87" s="76"/>
      <c r="D87" s="87"/>
      <c r="E87" s="87"/>
      <c r="F87" s="87"/>
      <c r="G87" s="87"/>
      <c r="H87" s="87"/>
      <c r="I87" s="87"/>
      <c r="J87" s="87"/>
      <c r="K87" s="87"/>
      <c r="L87" s="87"/>
      <c r="M87" s="87"/>
      <c r="N87" s="87"/>
      <c r="O87" s="87"/>
      <c r="P87" s="87"/>
      <c r="Q87" s="87"/>
      <c r="R87" s="87"/>
      <c r="S87" s="89"/>
    </row>
    <row r="88" spans="1:19" s="15" customFormat="1" ht="22.2">
      <c r="A88" s="90"/>
      <c r="B88" s="39" t="s">
        <v>36</v>
      </c>
      <c r="C88" s="76"/>
      <c r="D88" s="87"/>
      <c r="E88" s="87"/>
      <c r="F88" s="87"/>
      <c r="G88" s="87"/>
      <c r="H88" s="87"/>
      <c r="I88" s="87"/>
      <c r="J88" s="87"/>
      <c r="K88" s="87"/>
      <c r="L88" s="87"/>
      <c r="M88" s="87"/>
      <c r="N88" s="87"/>
      <c r="O88" s="87"/>
      <c r="P88" s="87"/>
      <c r="Q88" s="87"/>
      <c r="R88" s="87"/>
      <c r="S88" s="89"/>
    </row>
    <row r="89" spans="1:19" s="15" customFormat="1" ht="19.2">
      <c r="A89" s="90"/>
      <c r="B89" s="82"/>
      <c r="C89" s="39" t="s">
        <v>108</v>
      </c>
      <c r="D89" s="87"/>
      <c r="E89" s="87"/>
      <c r="F89" s="87"/>
      <c r="G89" s="87"/>
      <c r="H89" s="87"/>
      <c r="I89" s="87"/>
      <c r="J89" s="87"/>
      <c r="K89" s="87"/>
      <c r="L89" s="87"/>
      <c r="M89" s="87"/>
      <c r="N89" s="87"/>
      <c r="O89" s="87"/>
      <c r="P89" s="87"/>
      <c r="Q89" s="87"/>
      <c r="R89" s="87"/>
      <c r="S89" s="89"/>
    </row>
    <row r="90" spans="1:19" s="15" customFormat="1" ht="19.8" thickBot="1">
      <c r="A90" s="91"/>
      <c r="B90" s="92"/>
      <c r="C90" s="93" t="s">
        <v>57</v>
      </c>
      <c r="D90" s="94"/>
      <c r="E90" s="94"/>
      <c r="F90" s="94"/>
      <c r="G90" s="94"/>
      <c r="H90" s="94"/>
      <c r="I90" s="94"/>
      <c r="J90" s="94"/>
      <c r="K90" s="94"/>
      <c r="L90" s="94"/>
      <c r="M90" s="94"/>
      <c r="N90" s="94"/>
      <c r="O90" s="94"/>
      <c r="P90" s="94"/>
      <c r="Q90" s="94"/>
      <c r="R90" s="94"/>
      <c r="S90" s="95"/>
    </row>
    <row r="91" spans="1:19" s="34" customFormat="1" ht="28.2" customHeight="1" thickBot="1">
      <c r="A91" s="310" t="s">
        <v>63</v>
      </c>
      <c r="B91" s="311"/>
      <c r="C91" s="311"/>
      <c r="D91" s="311"/>
      <c r="E91" s="311"/>
      <c r="F91" s="311"/>
      <c r="G91" s="311"/>
      <c r="H91" s="311"/>
      <c r="I91" s="311"/>
      <c r="J91" s="311"/>
      <c r="K91" s="311"/>
      <c r="L91" s="311"/>
      <c r="M91" s="311"/>
      <c r="N91" s="311"/>
      <c r="O91" s="311"/>
      <c r="P91" s="311"/>
      <c r="Q91" s="311"/>
      <c r="R91" s="311"/>
      <c r="S91" s="312"/>
    </row>
    <row r="92" spans="1:19" s="1" customFormat="1" ht="28.95" customHeight="1" thickBot="1">
      <c r="A92" s="46"/>
      <c r="B92" s="155" t="s">
        <v>17</v>
      </c>
      <c r="C92" s="8"/>
      <c r="D92" s="8"/>
      <c r="E92" s="8"/>
      <c r="F92" s="8"/>
      <c r="G92" s="8"/>
      <c r="H92" s="8"/>
      <c r="I92" s="8"/>
      <c r="J92" s="8"/>
      <c r="K92" s="8"/>
      <c r="L92" s="8"/>
      <c r="M92" s="8"/>
      <c r="N92" s="8"/>
      <c r="O92" s="9"/>
      <c r="P92" s="10"/>
      <c r="Q92" s="3"/>
      <c r="R92" s="3"/>
      <c r="S92" s="62"/>
    </row>
    <row r="93" spans="1:19" s="1" customFormat="1" ht="60" customHeight="1" thickBot="1">
      <c r="A93" s="313" t="s">
        <v>26</v>
      </c>
      <c r="B93" s="316" t="s">
        <v>114</v>
      </c>
      <c r="C93" s="317"/>
      <c r="D93" s="317"/>
      <c r="E93" s="317"/>
      <c r="F93" s="318"/>
      <c r="G93" s="258" t="s">
        <v>55</v>
      </c>
      <c r="H93" s="260"/>
      <c r="I93" s="258" t="s">
        <v>122</v>
      </c>
      <c r="J93" s="259"/>
      <c r="K93" s="259"/>
      <c r="L93" s="259"/>
      <c r="M93" s="260"/>
      <c r="N93" s="46"/>
      <c r="O93" s="49"/>
      <c r="P93" s="49"/>
      <c r="Q93" s="49"/>
      <c r="R93" s="49"/>
      <c r="S93" s="47"/>
    </row>
    <row r="94" spans="1:19" s="1" customFormat="1" ht="20.399999999999999" customHeight="1">
      <c r="A94" s="314"/>
      <c r="B94" s="143">
        <v>1</v>
      </c>
      <c r="C94" s="319" t="s">
        <v>306</v>
      </c>
      <c r="D94" s="320"/>
      <c r="E94" s="320"/>
      <c r="F94" s="320"/>
      <c r="G94" s="296" t="s">
        <v>56</v>
      </c>
      <c r="H94" s="297"/>
      <c r="I94" s="298" t="s">
        <v>125</v>
      </c>
      <c r="J94" s="299"/>
      <c r="K94" s="299"/>
      <c r="L94" s="299"/>
      <c r="M94" s="300"/>
      <c r="N94" s="46"/>
      <c r="O94" s="49"/>
      <c r="P94" s="49"/>
      <c r="Q94" s="49"/>
      <c r="R94" s="49"/>
      <c r="S94" s="47"/>
    </row>
    <row r="95" spans="1:19" s="1" customFormat="1" ht="20.399999999999999" customHeight="1">
      <c r="A95" s="314"/>
      <c r="B95" s="144">
        <v>2</v>
      </c>
      <c r="C95" s="278"/>
      <c r="D95" s="279"/>
      <c r="E95" s="279"/>
      <c r="F95" s="279"/>
      <c r="G95" s="280"/>
      <c r="H95" s="281"/>
      <c r="I95" s="282"/>
      <c r="J95" s="283"/>
      <c r="K95" s="283"/>
      <c r="L95" s="283"/>
      <c r="M95" s="284"/>
      <c r="N95" s="46"/>
      <c r="O95" s="49"/>
      <c r="P95" s="49"/>
      <c r="Q95" s="49"/>
      <c r="R95" s="49"/>
      <c r="S95" s="47"/>
    </row>
    <row r="96" spans="1:19" s="1" customFormat="1" ht="20.399999999999999" customHeight="1">
      <c r="A96" s="314"/>
      <c r="B96" s="144">
        <v>3</v>
      </c>
      <c r="C96" s="278"/>
      <c r="D96" s="279"/>
      <c r="E96" s="279"/>
      <c r="F96" s="279"/>
      <c r="G96" s="280"/>
      <c r="H96" s="281"/>
      <c r="I96" s="282"/>
      <c r="J96" s="283"/>
      <c r="K96" s="283"/>
      <c r="L96" s="283"/>
      <c r="M96" s="284"/>
      <c r="N96" s="46"/>
      <c r="O96" s="49"/>
      <c r="P96" s="49"/>
      <c r="Q96" s="49"/>
      <c r="R96" s="49"/>
      <c r="S96" s="47"/>
    </row>
    <row r="97" spans="1:19" s="1" customFormat="1" ht="20.399999999999999" customHeight="1">
      <c r="A97" s="314"/>
      <c r="B97" s="144">
        <v>4</v>
      </c>
      <c r="C97" s="278"/>
      <c r="D97" s="279"/>
      <c r="E97" s="279"/>
      <c r="F97" s="279"/>
      <c r="G97" s="280"/>
      <c r="H97" s="281"/>
      <c r="I97" s="282"/>
      <c r="J97" s="283"/>
      <c r="K97" s="283"/>
      <c r="L97" s="283"/>
      <c r="M97" s="284"/>
      <c r="N97" s="46"/>
      <c r="O97" s="49"/>
      <c r="P97" s="49"/>
      <c r="Q97" s="49"/>
      <c r="R97" s="49"/>
      <c r="S97" s="47"/>
    </row>
    <row r="98" spans="1:19" s="1" customFormat="1" ht="20.399999999999999" customHeight="1">
      <c r="A98" s="314"/>
      <c r="B98" s="144">
        <v>5</v>
      </c>
      <c r="C98" s="278"/>
      <c r="D98" s="279"/>
      <c r="E98" s="279"/>
      <c r="F98" s="279"/>
      <c r="G98" s="280"/>
      <c r="H98" s="281"/>
      <c r="I98" s="282"/>
      <c r="J98" s="283"/>
      <c r="K98" s="283"/>
      <c r="L98" s="283"/>
      <c r="M98" s="284"/>
      <c r="N98" s="46"/>
      <c r="O98" s="49"/>
      <c r="P98" s="49"/>
      <c r="Q98" s="49"/>
      <c r="R98" s="49"/>
      <c r="S98" s="47"/>
    </row>
    <row r="99" spans="1:19" s="1" customFormat="1" ht="20.399999999999999" customHeight="1">
      <c r="A99" s="314"/>
      <c r="B99" s="144">
        <v>6</v>
      </c>
      <c r="C99" s="278"/>
      <c r="D99" s="279"/>
      <c r="E99" s="279"/>
      <c r="F99" s="279"/>
      <c r="G99" s="280"/>
      <c r="H99" s="281"/>
      <c r="I99" s="282"/>
      <c r="J99" s="283"/>
      <c r="K99" s="283"/>
      <c r="L99" s="283"/>
      <c r="M99" s="284"/>
      <c r="N99" s="46"/>
      <c r="O99" s="49"/>
      <c r="P99" s="49"/>
      <c r="Q99" s="49"/>
      <c r="R99" s="49"/>
      <c r="S99" s="47"/>
    </row>
    <row r="100" spans="1:19" s="1" customFormat="1" ht="20.399999999999999" customHeight="1">
      <c r="A100" s="314"/>
      <c r="B100" s="144">
        <v>7</v>
      </c>
      <c r="C100" s="278"/>
      <c r="D100" s="279"/>
      <c r="E100" s="279"/>
      <c r="F100" s="279"/>
      <c r="G100" s="280"/>
      <c r="H100" s="281"/>
      <c r="I100" s="282"/>
      <c r="J100" s="283"/>
      <c r="K100" s="283"/>
      <c r="L100" s="283"/>
      <c r="M100" s="284"/>
      <c r="N100" s="46"/>
      <c r="O100" s="49"/>
      <c r="P100" s="49"/>
      <c r="Q100" s="49"/>
      <c r="R100" s="49"/>
      <c r="S100" s="47"/>
    </row>
    <row r="101" spans="1:19" s="1" customFormat="1" ht="20.399999999999999" customHeight="1">
      <c r="A101" s="314"/>
      <c r="B101" s="144">
        <v>8</v>
      </c>
      <c r="C101" s="278"/>
      <c r="D101" s="279"/>
      <c r="E101" s="279"/>
      <c r="F101" s="279"/>
      <c r="G101" s="280"/>
      <c r="H101" s="281"/>
      <c r="I101" s="282"/>
      <c r="J101" s="283"/>
      <c r="K101" s="283"/>
      <c r="L101" s="283"/>
      <c r="M101" s="284"/>
      <c r="N101" s="46"/>
      <c r="O101" s="49"/>
      <c r="P101" s="49"/>
      <c r="Q101" s="49"/>
      <c r="R101" s="49"/>
      <c r="S101" s="47"/>
    </row>
    <row r="102" spans="1:19" s="1" customFormat="1" ht="20.399999999999999" customHeight="1">
      <c r="A102" s="314"/>
      <c r="B102" s="144">
        <v>9</v>
      </c>
      <c r="C102" s="278"/>
      <c r="D102" s="279"/>
      <c r="E102" s="279"/>
      <c r="F102" s="285"/>
      <c r="G102" s="280"/>
      <c r="H102" s="281"/>
      <c r="I102" s="286"/>
      <c r="J102" s="287"/>
      <c r="K102" s="287"/>
      <c r="L102" s="287"/>
      <c r="M102" s="288"/>
      <c r="N102" s="46"/>
      <c r="O102" s="49"/>
      <c r="P102" s="49"/>
      <c r="Q102" s="49"/>
      <c r="R102" s="49"/>
      <c r="S102" s="47"/>
    </row>
    <row r="103" spans="1:19" s="1" customFormat="1" ht="20.399999999999999" customHeight="1" thickBot="1">
      <c r="A103" s="314"/>
      <c r="B103" s="144">
        <v>10</v>
      </c>
      <c r="C103" s="289"/>
      <c r="D103" s="290"/>
      <c r="E103" s="290"/>
      <c r="F103" s="290"/>
      <c r="G103" s="291"/>
      <c r="H103" s="292"/>
      <c r="I103" s="293"/>
      <c r="J103" s="294"/>
      <c r="K103" s="294"/>
      <c r="L103" s="294"/>
      <c r="M103" s="295"/>
      <c r="N103" s="46"/>
      <c r="O103" s="49"/>
      <c r="P103" s="49"/>
      <c r="Q103" s="49"/>
      <c r="R103" s="49"/>
      <c r="S103" s="47"/>
    </row>
    <row r="104" spans="1:19" s="1" customFormat="1" ht="33" customHeight="1" thickBot="1">
      <c r="A104" s="314"/>
      <c r="B104" s="258" t="s">
        <v>118</v>
      </c>
      <c r="C104" s="259"/>
      <c r="D104" s="259"/>
      <c r="E104" s="259"/>
      <c r="F104" s="260"/>
      <c r="G104" s="274">
        <f>COUNTIF(I94:M103,"自動車（病院・診療所）")</f>
        <v>1</v>
      </c>
      <c r="H104" s="275"/>
      <c r="I104" s="258" t="s">
        <v>14</v>
      </c>
      <c r="J104" s="260"/>
      <c r="K104" s="263">
        <f>17000*G104</f>
        <v>17000</v>
      </c>
      <c r="L104" s="264"/>
      <c r="M104" s="120" t="s">
        <v>11</v>
      </c>
      <c r="N104" s="49"/>
      <c r="O104" s="49"/>
      <c r="P104" s="49"/>
      <c r="Q104" s="49"/>
      <c r="R104" s="49"/>
      <c r="S104" s="47"/>
    </row>
    <row r="105" spans="1:19" s="1" customFormat="1" ht="33" customHeight="1" thickBot="1">
      <c r="A105" s="314"/>
      <c r="B105" s="258" t="s">
        <v>119</v>
      </c>
      <c r="C105" s="259"/>
      <c r="D105" s="259"/>
      <c r="E105" s="259"/>
      <c r="F105" s="260"/>
      <c r="G105" s="274">
        <f>COUNTIF(I94:M103,"自動車（通所系）")</f>
        <v>0</v>
      </c>
      <c r="H105" s="275"/>
      <c r="I105" s="258" t="s">
        <v>14</v>
      </c>
      <c r="J105" s="260"/>
      <c r="K105" s="263">
        <f>18000*G105</f>
        <v>0</v>
      </c>
      <c r="L105" s="264"/>
      <c r="M105" s="120" t="s">
        <v>11</v>
      </c>
      <c r="N105" s="49"/>
      <c r="O105" s="49"/>
      <c r="P105" s="49"/>
      <c r="Q105" s="49"/>
      <c r="R105" s="49"/>
      <c r="S105" s="47"/>
    </row>
    <row r="106" spans="1:19" s="1" customFormat="1" ht="33" customHeight="1" thickBot="1">
      <c r="A106" s="314"/>
      <c r="B106" s="258" t="s">
        <v>120</v>
      </c>
      <c r="C106" s="259"/>
      <c r="D106" s="259"/>
      <c r="E106" s="259"/>
      <c r="F106" s="260"/>
      <c r="G106" s="276">
        <f>COUNTIF(I94:M103,"自動車（入所系）")</f>
        <v>0</v>
      </c>
      <c r="H106" s="277"/>
      <c r="I106" s="258" t="s">
        <v>14</v>
      </c>
      <c r="J106" s="260"/>
      <c r="K106" s="263">
        <f>11000*G106</f>
        <v>0</v>
      </c>
      <c r="L106" s="264"/>
      <c r="M106" s="120" t="s">
        <v>11</v>
      </c>
      <c r="N106" s="49"/>
      <c r="O106" s="49"/>
      <c r="P106" s="49"/>
      <c r="Q106" s="49"/>
      <c r="R106" s="49"/>
      <c r="S106" s="47"/>
    </row>
    <row r="107" spans="1:19" s="1" customFormat="1" ht="33" customHeight="1" thickBot="1">
      <c r="A107" s="314"/>
      <c r="B107" s="258" t="s">
        <v>121</v>
      </c>
      <c r="C107" s="259"/>
      <c r="D107" s="259"/>
      <c r="E107" s="259"/>
      <c r="F107" s="259"/>
      <c r="G107" s="274">
        <f>COUNTIF(I94:M103,"自動車（訪問系）")</f>
        <v>0</v>
      </c>
      <c r="H107" s="275"/>
      <c r="I107" s="259" t="s">
        <v>14</v>
      </c>
      <c r="J107" s="260"/>
      <c r="K107" s="263">
        <f>11000*G107</f>
        <v>0</v>
      </c>
      <c r="L107" s="264"/>
      <c r="M107" s="120" t="s">
        <v>11</v>
      </c>
      <c r="N107" s="49"/>
      <c r="P107" s="49"/>
      <c r="Q107" s="49"/>
      <c r="R107" s="49"/>
      <c r="S107" s="47"/>
    </row>
    <row r="108" spans="1:19" s="1" customFormat="1" ht="33" customHeight="1" thickBot="1">
      <c r="A108" s="314"/>
      <c r="B108" s="258" t="s">
        <v>123</v>
      </c>
      <c r="C108" s="259"/>
      <c r="D108" s="259"/>
      <c r="E108" s="259"/>
      <c r="F108" s="260"/>
      <c r="G108" s="261">
        <f>COUNTIF(I92:M101,"自動二輪車等（病院・診療所）")</f>
        <v>0</v>
      </c>
      <c r="H108" s="262"/>
      <c r="I108" s="258" t="s">
        <v>14</v>
      </c>
      <c r="J108" s="260"/>
      <c r="K108" s="263">
        <f>4700*G108</f>
        <v>0</v>
      </c>
      <c r="L108" s="264"/>
      <c r="M108" s="120" t="s">
        <v>11</v>
      </c>
      <c r="N108" s="49"/>
      <c r="O108" s="49"/>
      <c r="P108" s="49"/>
      <c r="Q108" s="49"/>
      <c r="R108" s="49"/>
      <c r="S108" s="47"/>
    </row>
    <row r="109" spans="1:19" s="1" customFormat="1" ht="33" customHeight="1" thickBot="1">
      <c r="A109" s="314"/>
      <c r="B109" s="258" t="s">
        <v>124</v>
      </c>
      <c r="C109" s="259"/>
      <c r="D109" s="259"/>
      <c r="E109" s="259"/>
      <c r="F109" s="260"/>
      <c r="G109" s="261">
        <f>COUNTIF(I94:M103,"自動二輪車等（訪問系）")</f>
        <v>0</v>
      </c>
      <c r="H109" s="262"/>
      <c r="I109" s="258" t="s">
        <v>14</v>
      </c>
      <c r="J109" s="260"/>
      <c r="K109" s="263">
        <f>3000*G109</f>
        <v>0</v>
      </c>
      <c r="L109" s="264"/>
      <c r="M109" s="120" t="s">
        <v>11</v>
      </c>
      <c r="N109" s="49"/>
      <c r="P109" s="49"/>
      <c r="Q109" s="49"/>
      <c r="R109" s="49"/>
      <c r="S109" s="47"/>
    </row>
    <row r="110" spans="1:19" s="1" customFormat="1" ht="28.5" customHeight="1" thickBot="1">
      <c r="A110" s="315"/>
      <c r="B110" s="265" t="s">
        <v>97</v>
      </c>
      <c r="C110" s="266"/>
      <c r="D110" s="266"/>
      <c r="E110" s="266"/>
      <c r="F110" s="267"/>
      <c r="G110" s="268">
        <f>SUM(G104:H109)</f>
        <v>1</v>
      </c>
      <c r="H110" s="269"/>
      <c r="I110" s="270" t="s">
        <v>98</v>
      </c>
      <c r="J110" s="271"/>
      <c r="K110" s="272">
        <f>SUM(K104:L109)</f>
        <v>17000</v>
      </c>
      <c r="L110" s="273"/>
      <c r="M110" s="106" t="s">
        <v>11</v>
      </c>
      <c r="N110" s="49"/>
      <c r="O110" s="49"/>
      <c r="P110" s="49"/>
      <c r="Q110" s="49"/>
      <c r="R110" s="49"/>
      <c r="S110" s="47"/>
    </row>
    <row r="111" spans="1:19" s="1" customFormat="1" ht="21.45" customHeight="1" thickBot="1">
      <c r="A111" s="63"/>
      <c r="B111" s="19" t="s">
        <v>113</v>
      </c>
      <c r="C111" s="49"/>
      <c r="D111" s="7"/>
      <c r="E111" s="7"/>
      <c r="F111" s="7"/>
      <c r="G111" s="7"/>
      <c r="H111" s="7"/>
      <c r="I111" s="7"/>
      <c r="J111" s="7"/>
      <c r="K111" s="7"/>
      <c r="L111" s="7"/>
      <c r="M111" s="7"/>
      <c r="N111" s="7"/>
      <c r="O111" s="7"/>
      <c r="P111" s="244" t="s">
        <v>115</v>
      </c>
      <c r="Q111" s="244"/>
      <c r="R111" s="8"/>
      <c r="S111" s="47"/>
    </row>
    <row r="112" spans="1:19" s="1" customFormat="1" ht="21.45" customHeight="1" thickBot="1">
      <c r="A112" s="63"/>
      <c r="B112" s="117"/>
      <c r="C112" s="49"/>
      <c r="D112" s="7"/>
      <c r="E112" s="7"/>
      <c r="F112" s="7"/>
      <c r="G112" s="7"/>
      <c r="H112" s="7"/>
      <c r="I112" s="7"/>
      <c r="J112" s="7"/>
      <c r="K112" s="7"/>
      <c r="L112" s="7"/>
      <c r="M112" s="7"/>
      <c r="N112" s="7"/>
      <c r="O112" s="7"/>
      <c r="P112" s="245">
        <f>SUM(G107,G109)</f>
        <v>0</v>
      </c>
      <c r="Q112" s="246"/>
      <c r="R112" s="8"/>
      <c r="S112" s="47"/>
    </row>
    <row r="113" spans="1:19" s="1" customFormat="1" ht="20.399999999999999" customHeight="1" thickBot="1">
      <c r="A113" s="63"/>
      <c r="B113" s="112" t="s">
        <v>78</v>
      </c>
      <c r="C113" s="113"/>
      <c r="D113" s="114"/>
      <c r="E113" s="114"/>
      <c r="F113" s="114"/>
      <c r="G113" s="111"/>
      <c r="H113" s="111"/>
      <c r="I113" s="111"/>
      <c r="J113" s="111"/>
      <c r="K113" s="111"/>
      <c r="L113" s="111"/>
      <c r="M113" s="111"/>
      <c r="N113" s="111"/>
      <c r="O113" s="111"/>
      <c r="P113" s="111"/>
      <c r="Q113" s="111"/>
      <c r="R113" s="11"/>
      <c r="S113" s="64"/>
    </row>
    <row r="114" spans="1:19" s="1" customFormat="1" ht="33" customHeight="1" thickBot="1">
      <c r="A114" s="63"/>
      <c r="B114" s="118" t="s">
        <v>77</v>
      </c>
      <c r="C114" s="119"/>
      <c r="D114" s="247" t="s">
        <v>66</v>
      </c>
      <c r="E114" s="247"/>
      <c r="F114" s="248" t="s">
        <v>67</v>
      </c>
      <c r="G114" s="249"/>
      <c r="H114" s="249"/>
      <c r="I114" s="250"/>
      <c r="J114" s="251" t="s">
        <v>70</v>
      </c>
      <c r="K114" s="252"/>
      <c r="L114" s="252"/>
      <c r="M114" s="253"/>
      <c r="N114" s="254" t="s">
        <v>96</v>
      </c>
      <c r="O114" s="255"/>
      <c r="P114" s="256" t="s">
        <v>79</v>
      </c>
      <c r="Q114" s="257"/>
      <c r="R114" s="11"/>
      <c r="S114" s="47"/>
    </row>
    <row r="115" spans="1:19" s="1" customFormat="1" ht="19.5" customHeight="1" thickBot="1">
      <c r="A115" s="63"/>
      <c r="B115" s="234" t="s">
        <v>75</v>
      </c>
      <c r="C115" s="235"/>
      <c r="D115" s="236" t="s">
        <v>71</v>
      </c>
      <c r="E115" s="237"/>
      <c r="F115" s="238" t="s">
        <v>68</v>
      </c>
      <c r="G115" s="239"/>
      <c r="H115" s="239"/>
      <c r="I115" s="240"/>
      <c r="J115" s="236" t="s">
        <v>69</v>
      </c>
      <c r="K115" s="241"/>
      <c r="L115" s="241"/>
      <c r="M115" s="237"/>
      <c r="N115" s="238" t="s">
        <v>72</v>
      </c>
      <c r="O115" s="239"/>
      <c r="P115" s="242" t="s">
        <v>80</v>
      </c>
      <c r="Q115" s="243"/>
      <c r="R115" s="11"/>
      <c r="S115" s="47"/>
    </row>
    <row r="116" spans="1:19" s="1" customFormat="1" ht="21.75" customHeight="1" thickBot="1">
      <c r="A116" s="63"/>
      <c r="B116" s="153"/>
      <c r="C116" s="154" t="s">
        <v>76</v>
      </c>
      <c r="D116" s="225"/>
      <c r="E116" s="225"/>
      <c r="F116" s="226"/>
      <c r="G116" s="227"/>
      <c r="H116" s="227"/>
      <c r="I116" s="228"/>
      <c r="J116" s="226"/>
      <c r="K116" s="227"/>
      <c r="L116" s="227"/>
      <c r="M116" s="228"/>
      <c r="N116" s="229" t="e">
        <f>ROUNDUP(F116/J116,0)</f>
        <v>#DIV/0!</v>
      </c>
      <c r="O116" s="230"/>
      <c r="P116" s="231" t="e">
        <f>N116</f>
        <v>#DIV/0!</v>
      </c>
      <c r="Q116" s="232"/>
      <c r="R116" s="11"/>
      <c r="S116" s="47"/>
    </row>
    <row r="117" spans="1:19" s="20" customFormat="1" ht="20.399999999999999" customHeight="1">
      <c r="A117" s="158"/>
      <c r="B117" s="145" t="s">
        <v>64</v>
      </c>
      <c r="C117" s="38" t="s">
        <v>107</v>
      </c>
      <c r="D117" s="146"/>
      <c r="E117" s="146"/>
      <c r="F117" s="146"/>
      <c r="G117" s="146"/>
      <c r="H117" s="146"/>
      <c r="I117" s="146"/>
      <c r="J117" s="146"/>
      <c r="K117" s="146"/>
      <c r="L117" s="146"/>
      <c r="M117" s="146"/>
      <c r="N117" s="146"/>
      <c r="O117" s="146"/>
      <c r="P117" s="146"/>
      <c r="Q117" s="17"/>
      <c r="R117" s="146"/>
      <c r="S117" s="147"/>
    </row>
    <row r="118" spans="1:19" s="20" customFormat="1" ht="20.399999999999999" customHeight="1">
      <c r="A118" s="158"/>
      <c r="B118" s="145"/>
      <c r="C118" s="38" t="s">
        <v>74</v>
      </c>
      <c r="D118" s="146"/>
      <c r="E118" s="146"/>
      <c r="F118" s="146"/>
      <c r="G118" s="146"/>
      <c r="H118" s="146"/>
      <c r="I118" s="146"/>
      <c r="J118" s="146"/>
      <c r="K118" s="146"/>
      <c r="L118" s="146"/>
      <c r="M118" s="146"/>
      <c r="N118" s="146"/>
      <c r="O118" s="146"/>
      <c r="P118" s="146"/>
      <c r="Q118" s="17"/>
      <c r="R118" s="146"/>
      <c r="S118" s="147"/>
    </row>
    <row r="119" spans="1:19" s="20" customFormat="1" ht="20.399999999999999" customHeight="1">
      <c r="A119" s="158"/>
      <c r="B119" s="145"/>
      <c r="C119" s="38" t="s">
        <v>73</v>
      </c>
      <c r="D119" s="146"/>
      <c r="E119" s="146"/>
      <c r="F119" s="146"/>
      <c r="G119" s="146"/>
      <c r="H119" s="146"/>
      <c r="I119" s="146"/>
      <c r="J119" s="146"/>
      <c r="K119" s="146"/>
      <c r="L119" s="146"/>
      <c r="M119" s="146"/>
      <c r="N119" s="146"/>
      <c r="O119" s="146"/>
      <c r="P119" s="146"/>
      <c r="Q119" s="17"/>
      <c r="R119" s="146"/>
      <c r="S119" s="147"/>
    </row>
    <row r="120" spans="1:19" s="1" customFormat="1" ht="21.45" customHeight="1">
      <c r="A120" s="63"/>
      <c r="B120" s="19"/>
      <c r="C120" s="156"/>
      <c r="D120" s="156"/>
      <c r="E120" s="156"/>
      <c r="F120" s="156"/>
      <c r="G120" s="156"/>
      <c r="H120" s="156"/>
      <c r="I120" s="156"/>
      <c r="J120" s="156"/>
      <c r="K120" s="156"/>
      <c r="L120" s="156"/>
      <c r="M120" s="156"/>
      <c r="N120" s="156"/>
      <c r="O120" s="156"/>
      <c r="P120" s="156"/>
      <c r="Q120" s="156"/>
      <c r="R120" s="156"/>
      <c r="S120" s="157"/>
    </row>
    <row r="121" spans="1:19" s="34" customFormat="1" ht="18.45" customHeight="1">
      <c r="A121" s="65"/>
      <c r="B121" s="39" t="s">
        <v>21</v>
      </c>
      <c r="C121" s="18"/>
      <c r="D121" s="36"/>
      <c r="E121" s="36"/>
      <c r="F121" s="36"/>
      <c r="G121" s="36"/>
      <c r="H121" s="36"/>
      <c r="I121" s="36"/>
      <c r="J121" s="36"/>
      <c r="K121" s="36"/>
      <c r="L121" s="36"/>
      <c r="M121" s="36"/>
      <c r="N121" s="36"/>
      <c r="O121" s="36"/>
      <c r="P121" s="36"/>
      <c r="Q121" s="33"/>
      <c r="R121" s="36"/>
      <c r="S121" s="66"/>
    </row>
    <row r="122" spans="1:19" s="34" customFormat="1" ht="18.45" customHeight="1">
      <c r="A122" s="65"/>
      <c r="B122" s="39" t="s">
        <v>46</v>
      </c>
      <c r="C122" s="18"/>
      <c r="D122" s="36"/>
      <c r="E122" s="36"/>
      <c r="F122" s="36"/>
      <c r="G122" s="36"/>
      <c r="H122" s="36"/>
      <c r="I122" s="36"/>
      <c r="J122" s="36"/>
      <c r="K122" s="36"/>
      <c r="L122" s="36"/>
      <c r="M122" s="36"/>
      <c r="N122" s="36"/>
      <c r="O122" s="36"/>
      <c r="P122" s="36"/>
      <c r="Q122" s="33"/>
      <c r="R122" s="36"/>
      <c r="S122" s="66"/>
    </row>
    <row r="123" spans="1:19" s="34" customFormat="1" ht="18.45" customHeight="1">
      <c r="A123" s="65"/>
      <c r="B123" s="39" t="s">
        <v>106</v>
      </c>
      <c r="C123" s="18"/>
      <c r="D123" s="36"/>
      <c r="E123" s="36"/>
      <c r="F123" s="36"/>
      <c r="G123" s="36"/>
      <c r="H123" s="36"/>
      <c r="I123" s="36"/>
      <c r="J123" s="36"/>
      <c r="K123" s="36"/>
      <c r="L123" s="36"/>
      <c r="M123" s="36"/>
      <c r="N123" s="36"/>
      <c r="O123" s="36"/>
      <c r="P123" s="36"/>
      <c r="Q123" s="33"/>
      <c r="R123" s="36"/>
      <c r="S123" s="66"/>
    </row>
    <row r="124" spans="1:19" s="34" customFormat="1" ht="18.45" customHeight="1">
      <c r="A124" s="65"/>
      <c r="B124" s="39"/>
      <c r="C124" s="18"/>
      <c r="D124" s="36"/>
      <c r="E124" s="36"/>
      <c r="F124" s="36"/>
      <c r="G124" s="36"/>
      <c r="H124" s="36"/>
      <c r="I124" s="36"/>
      <c r="J124" s="36"/>
      <c r="K124" s="36"/>
      <c r="L124" s="36"/>
      <c r="M124" s="36"/>
      <c r="N124" s="36"/>
      <c r="O124" s="36"/>
      <c r="P124" s="36"/>
      <c r="Q124" s="33"/>
      <c r="R124" s="36"/>
      <c r="S124" s="66"/>
    </row>
    <row r="125" spans="1:19" s="34" customFormat="1" ht="18" customHeight="1">
      <c r="A125" s="65"/>
      <c r="B125" s="18" t="s">
        <v>9</v>
      </c>
      <c r="C125" s="39"/>
      <c r="D125" s="36"/>
      <c r="E125" s="36"/>
      <c r="F125" s="36"/>
      <c r="G125" s="36"/>
      <c r="H125" s="36"/>
      <c r="I125" s="36"/>
      <c r="J125" s="36"/>
      <c r="K125" s="36"/>
      <c r="L125" s="36"/>
      <c r="M125" s="36"/>
      <c r="N125" s="36"/>
      <c r="O125" s="36"/>
      <c r="P125" s="36"/>
      <c r="Q125" s="33"/>
      <c r="R125" s="36"/>
      <c r="S125" s="66"/>
    </row>
    <row r="126" spans="1:19" s="34" customFormat="1" ht="18" customHeight="1">
      <c r="A126" s="65"/>
      <c r="B126" s="18" t="s">
        <v>10</v>
      </c>
      <c r="C126" s="39"/>
      <c r="D126" s="36"/>
      <c r="E126" s="36"/>
      <c r="F126" s="36"/>
      <c r="G126" s="36"/>
      <c r="H126" s="36"/>
      <c r="I126" s="36"/>
      <c r="J126" s="36"/>
      <c r="K126" s="36"/>
      <c r="L126" s="36"/>
      <c r="M126" s="36"/>
      <c r="N126" s="36"/>
      <c r="O126" s="36"/>
      <c r="P126" s="36"/>
      <c r="Q126" s="33"/>
      <c r="R126" s="36"/>
      <c r="S126" s="66"/>
    </row>
    <row r="127" spans="1:19" s="34" customFormat="1" ht="18.600000000000001" customHeight="1">
      <c r="A127" s="65"/>
      <c r="B127" s="33" t="s">
        <v>36</v>
      </c>
      <c r="C127" s="39"/>
      <c r="D127" s="36"/>
      <c r="E127" s="36"/>
      <c r="F127" s="36"/>
      <c r="G127" s="36"/>
      <c r="H127" s="36"/>
      <c r="I127" s="36"/>
      <c r="J127" s="36"/>
      <c r="K127" s="36"/>
      <c r="L127" s="36"/>
      <c r="M127" s="36"/>
      <c r="N127" s="36"/>
      <c r="O127" s="36"/>
      <c r="P127" s="36"/>
      <c r="Q127" s="33"/>
      <c r="R127" s="36"/>
      <c r="S127" s="66"/>
    </row>
    <row r="128" spans="1:19" s="34" customFormat="1" ht="37.5" customHeight="1">
      <c r="A128" s="65"/>
      <c r="B128" s="58"/>
      <c r="C128" s="233" t="s">
        <v>27</v>
      </c>
      <c r="D128" s="233"/>
      <c r="E128" s="233"/>
      <c r="F128" s="233"/>
      <c r="G128" s="233"/>
      <c r="H128" s="233"/>
      <c r="I128" s="233"/>
      <c r="J128" s="233"/>
      <c r="K128" s="233"/>
      <c r="L128" s="233"/>
      <c r="M128" s="233"/>
      <c r="N128" s="233"/>
      <c r="O128" s="233"/>
      <c r="P128" s="233"/>
      <c r="Q128" s="233"/>
      <c r="R128" s="233"/>
      <c r="S128" s="66"/>
    </row>
    <row r="129" spans="1:16384" s="34" customFormat="1" ht="18.600000000000001" customHeight="1">
      <c r="A129" s="65"/>
      <c r="B129" s="58"/>
      <c r="C129" s="39" t="s">
        <v>128</v>
      </c>
      <c r="D129" s="36"/>
      <c r="E129" s="36"/>
      <c r="F129" s="36"/>
      <c r="G129" s="36"/>
      <c r="H129" s="36"/>
      <c r="I129" s="36"/>
      <c r="J129" s="36"/>
      <c r="K129" s="36"/>
      <c r="L129" s="36"/>
      <c r="M129" s="36"/>
      <c r="N129" s="36"/>
      <c r="O129" s="36"/>
      <c r="P129" s="36"/>
      <c r="Q129" s="33"/>
      <c r="R129" s="36"/>
      <c r="S129" s="66"/>
    </row>
    <row r="130" spans="1:16384" s="34" customFormat="1" ht="18.600000000000001" customHeight="1">
      <c r="A130" s="65"/>
      <c r="B130" s="58"/>
      <c r="C130" s="39" t="s">
        <v>28</v>
      </c>
      <c r="D130" s="36"/>
      <c r="E130" s="36"/>
      <c r="F130" s="36"/>
      <c r="G130" s="36"/>
      <c r="H130" s="36"/>
      <c r="I130" s="36"/>
      <c r="J130" s="36"/>
      <c r="K130" s="36"/>
      <c r="L130" s="36"/>
      <c r="M130" s="36"/>
      <c r="N130" s="36"/>
      <c r="O130" s="36"/>
      <c r="P130" s="36"/>
      <c r="Q130" s="33"/>
      <c r="R130" s="36"/>
      <c r="S130" s="66"/>
    </row>
    <row r="131" spans="1:16384" s="1" customFormat="1" ht="18.45" customHeight="1" thickBot="1">
      <c r="A131" s="67"/>
      <c r="B131" s="68"/>
      <c r="C131" s="11"/>
      <c r="D131" s="11"/>
      <c r="E131" s="11"/>
      <c r="F131" s="11"/>
      <c r="G131" s="11"/>
      <c r="H131" s="11"/>
      <c r="I131" s="11"/>
      <c r="J131" s="11"/>
      <c r="K131" s="11"/>
      <c r="L131" s="11"/>
      <c r="M131" s="11"/>
      <c r="N131" s="11"/>
      <c r="O131" s="11"/>
      <c r="P131" s="11"/>
      <c r="Q131" s="11"/>
      <c r="R131" s="11"/>
      <c r="S131" s="64"/>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7" t="s">
        <v>19</v>
      </c>
      <c r="B132" s="208"/>
      <c r="C132" s="208"/>
      <c r="D132" s="208"/>
      <c r="E132" s="208"/>
      <c r="F132" s="208"/>
      <c r="G132" s="208"/>
      <c r="H132" s="208"/>
      <c r="I132" s="208"/>
      <c r="J132" s="208"/>
      <c r="K132" s="208"/>
      <c r="L132" s="208"/>
      <c r="M132" s="208"/>
      <c r="N132" s="208"/>
      <c r="O132" s="208"/>
      <c r="P132" s="208"/>
      <c r="Q132" s="208"/>
      <c r="R132" s="208"/>
      <c r="S132" s="209"/>
    </row>
    <row r="133" spans="1:16384" s="59" customFormat="1" ht="12" customHeight="1" thickBot="1">
      <c r="A133" s="96"/>
      <c r="B133" s="97"/>
      <c r="C133" s="97"/>
      <c r="D133" s="97"/>
      <c r="E133" s="97"/>
      <c r="F133" s="97"/>
      <c r="G133" s="97"/>
      <c r="H133" s="97"/>
      <c r="I133" s="97"/>
      <c r="J133" s="97"/>
      <c r="K133" s="97"/>
      <c r="L133" s="97"/>
      <c r="M133" s="97"/>
      <c r="N133" s="97"/>
      <c r="O133" s="97"/>
      <c r="P133" s="97"/>
      <c r="Q133" s="97"/>
      <c r="R133" s="97"/>
      <c r="S133" s="98"/>
    </row>
    <row r="134" spans="1:16384" s="43" customFormat="1" ht="28.2" customHeight="1" thickTop="1">
      <c r="A134" s="99"/>
      <c r="B134" s="210" t="s">
        <v>60</v>
      </c>
      <c r="C134" s="210"/>
      <c r="D134" s="211">
        <f>E42+IF(D78="",0,(IF(D78&gt;=50000,D78)))</f>
        <v>150000</v>
      </c>
      <c r="E134" s="211"/>
      <c r="F134" s="211"/>
      <c r="G134" s="61"/>
      <c r="H134" s="212" t="s">
        <v>37</v>
      </c>
      <c r="I134" s="213"/>
      <c r="J134" s="213"/>
      <c r="K134" s="213"/>
      <c r="L134" s="213"/>
      <c r="M134" s="213"/>
      <c r="N134" s="214"/>
      <c r="O134" s="218">
        <f>SUM(D134:F135)</f>
        <v>167000</v>
      </c>
      <c r="P134" s="218"/>
      <c r="Q134" s="219"/>
      <c r="R134" s="100"/>
      <c r="S134" s="101"/>
    </row>
    <row r="135" spans="1:16384" s="43" customFormat="1" ht="28.2" customHeight="1" thickBot="1">
      <c r="A135" s="99"/>
      <c r="B135" s="210" t="s">
        <v>61</v>
      </c>
      <c r="C135" s="210"/>
      <c r="D135" s="222">
        <f>K110</f>
        <v>17000</v>
      </c>
      <c r="E135" s="223"/>
      <c r="F135" s="224"/>
      <c r="G135" s="61"/>
      <c r="H135" s="215"/>
      <c r="I135" s="216"/>
      <c r="J135" s="216"/>
      <c r="K135" s="216"/>
      <c r="L135" s="216"/>
      <c r="M135" s="216"/>
      <c r="N135" s="217"/>
      <c r="O135" s="220"/>
      <c r="P135" s="220"/>
      <c r="Q135" s="221"/>
      <c r="R135" s="100"/>
      <c r="S135" s="101"/>
    </row>
    <row r="136" spans="1:16384" s="43" customFormat="1" ht="22.8" thickTop="1">
      <c r="A136" s="99"/>
      <c r="B136" s="203"/>
      <c r="C136" s="204"/>
      <c r="D136" s="205"/>
      <c r="E136" s="206"/>
      <c r="F136" s="206"/>
      <c r="G136" s="100"/>
      <c r="H136" s="100"/>
      <c r="I136" s="100"/>
      <c r="J136" s="100"/>
      <c r="K136" s="100"/>
      <c r="L136" s="100"/>
      <c r="M136" s="100"/>
      <c r="N136" s="100"/>
      <c r="O136" s="100"/>
      <c r="P136" s="100"/>
      <c r="Q136" s="100"/>
      <c r="R136" s="61" t="s">
        <v>20</v>
      </c>
      <c r="S136" s="101"/>
    </row>
    <row r="137" spans="1:16384" ht="18.600000000000001" thickBot="1">
      <c r="A137" s="102"/>
      <c r="B137" s="103"/>
      <c r="C137" s="103"/>
      <c r="D137" s="103"/>
      <c r="E137" s="103"/>
      <c r="F137" s="103"/>
      <c r="G137" s="103"/>
      <c r="H137" s="103"/>
      <c r="I137" s="103"/>
      <c r="J137" s="103"/>
      <c r="K137" s="103"/>
      <c r="L137" s="103"/>
      <c r="M137" s="103"/>
      <c r="N137" s="103"/>
      <c r="O137" s="103"/>
      <c r="P137" s="103"/>
      <c r="Q137" s="103"/>
      <c r="R137" s="103"/>
      <c r="S137" s="104"/>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E13:J13"/>
    <mergeCell ref="K13:M13"/>
    <mergeCell ref="N13:O13"/>
    <mergeCell ref="P13:Q13"/>
    <mergeCell ref="R13:S13"/>
    <mergeCell ref="D14:S14"/>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5:S15"/>
    <mergeCell ref="D16:S16"/>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3:C53"/>
    <mergeCell ref="B54:C54"/>
    <mergeCell ref="B56:C56"/>
    <mergeCell ref="D56:E56"/>
    <mergeCell ref="B57:C57"/>
    <mergeCell ref="D57:E57"/>
    <mergeCell ref="E42:I42"/>
    <mergeCell ref="B46:C46"/>
    <mergeCell ref="B47:C47"/>
    <mergeCell ref="B49:C49"/>
    <mergeCell ref="D49:G49"/>
    <mergeCell ref="B50:C50"/>
    <mergeCell ref="D50:G50"/>
    <mergeCell ref="B61:C61"/>
    <mergeCell ref="D61:E61"/>
    <mergeCell ref="B62:C62"/>
    <mergeCell ref="D62:E62"/>
    <mergeCell ref="C71:S71"/>
    <mergeCell ref="B76:F76"/>
    <mergeCell ref="B58:C58"/>
    <mergeCell ref="D58:E58"/>
    <mergeCell ref="B59:C59"/>
    <mergeCell ref="D59:E59"/>
    <mergeCell ref="B60:C60"/>
    <mergeCell ref="D60:E60"/>
    <mergeCell ref="G94:H94"/>
    <mergeCell ref="I94:M94"/>
    <mergeCell ref="C95:F95"/>
    <mergeCell ref="G95:H95"/>
    <mergeCell ref="I95:M95"/>
    <mergeCell ref="C96:F96"/>
    <mergeCell ref="G96:H96"/>
    <mergeCell ref="I96:M96"/>
    <mergeCell ref="B77:F77"/>
    <mergeCell ref="B78:C78"/>
    <mergeCell ref="D78:E78"/>
    <mergeCell ref="B79:S79"/>
    <mergeCell ref="A91:S91"/>
    <mergeCell ref="A93:A110"/>
    <mergeCell ref="B93:F93"/>
    <mergeCell ref="G93:H93"/>
    <mergeCell ref="I93:M93"/>
    <mergeCell ref="C94:F94"/>
    <mergeCell ref="C99:F99"/>
    <mergeCell ref="G99:H99"/>
    <mergeCell ref="I99:M99"/>
    <mergeCell ref="C100:F100"/>
    <mergeCell ref="G100:H100"/>
    <mergeCell ref="I100:M100"/>
    <mergeCell ref="C97:F97"/>
    <mergeCell ref="G97:H97"/>
    <mergeCell ref="I97:M97"/>
    <mergeCell ref="C98:F98"/>
    <mergeCell ref="G98:H98"/>
    <mergeCell ref="I98:M98"/>
    <mergeCell ref="C103:F103"/>
    <mergeCell ref="G103:H103"/>
    <mergeCell ref="I103:M103"/>
    <mergeCell ref="B104:F104"/>
    <mergeCell ref="G104:H104"/>
    <mergeCell ref="I104:J104"/>
    <mergeCell ref="K104:L104"/>
    <mergeCell ref="C101:F101"/>
    <mergeCell ref="G101:H101"/>
    <mergeCell ref="I101:M101"/>
    <mergeCell ref="C102:F102"/>
    <mergeCell ref="G102:H102"/>
    <mergeCell ref="I102:M102"/>
    <mergeCell ref="B107:F107"/>
    <mergeCell ref="G107:H107"/>
    <mergeCell ref="I107:J107"/>
    <mergeCell ref="K107:L107"/>
    <mergeCell ref="B108:F108"/>
    <mergeCell ref="G108:H108"/>
    <mergeCell ref="I108:J108"/>
    <mergeCell ref="K108:L108"/>
    <mergeCell ref="B105:F105"/>
    <mergeCell ref="G105:H105"/>
    <mergeCell ref="I105:J105"/>
    <mergeCell ref="K105:L105"/>
    <mergeCell ref="B106:F106"/>
    <mergeCell ref="G106:H106"/>
    <mergeCell ref="I106:J106"/>
    <mergeCell ref="K106:L106"/>
    <mergeCell ref="P111:Q111"/>
    <mergeCell ref="P112:Q112"/>
    <mergeCell ref="D114:E114"/>
    <mergeCell ref="F114:I114"/>
    <mergeCell ref="J114:M114"/>
    <mergeCell ref="N114:O114"/>
    <mergeCell ref="P114:Q114"/>
    <mergeCell ref="B109:F109"/>
    <mergeCell ref="G109:H109"/>
    <mergeCell ref="I109:J109"/>
    <mergeCell ref="K109:L109"/>
    <mergeCell ref="B110:F110"/>
    <mergeCell ref="G110:H110"/>
    <mergeCell ref="I110:J110"/>
    <mergeCell ref="K110:L110"/>
    <mergeCell ref="D116:E116"/>
    <mergeCell ref="F116:I116"/>
    <mergeCell ref="J116:M116"/>
    <mergeCell ref="N116:O116"/>
    <mergeCell ref="P116:Q116"/>
    <mergeCell ref="C128:R128"/>
    <mergeCell ref="B115:C115"/>
    <mergeCell ref="D115:E115"/>
    <mergeCell ref="F115:I115"/>
    <mergeCell ref="J115:M115"/>
    <mergeCell ref="N115:O115"/>
    <mergeCell ref="P115:Q115"/>
    <mergeCell ref="B136:C136"/>
    <mergeCell ref="D136:F136"/>
    <mergeCell ref="A132:S132"/>
    <mergeCell ref="B134:C134"/>
    <mergeCell ref="D134:F134"/>
    <mergeCell ref="H134:N135"/>
    <mergeCell ref="O134:Q135"/>
    <mergeCell ref="B135:C135"/>
    <mergeCell ref="D135:F135"/>
  </mergeCells>
  <phoneticPr fontId="1"/>
  <hyperlinks>
    <hyperlink ref="O22" r:id="rId1" xr:uid="{278F8A19-B982-4699-BA8E-6EDA84845866}"/>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1</xdr:col>
                    <xdr:colOff>45720</xdr:colOff>
                    <xdr:row>70</xdr:row>
                    <xdr:rowOff>22860</xdr:rowOff>
                  </from>
                  <to>
                    <xdr:col>2</xdr:col>
                    <xdr:colOff>45720</xdr:colOff>
                    <xdr:row>70</xdr:row>
                    <xdr:rowOff>220980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1</xdr:col>
                    <xdr:colOff>38100</xdr:colOff>
                    <xdr:row>126</xdr:row>
                    <xdr:rowOff>198120</xdr:rowOff>
                  </from>
                  <to>
                    <xdr:col>2</xdr:col>
                    <xdr:colOff>449580</xdr:colOff>
                    <xdr:row>127</xdr:row>
                    <xdr:rowOff>236220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xdr:col>
                    <xdr:colOff>38100</xdr:colOff>
                    <xdr:row>128</xdr:row>
                    <xdr:rowOff>7620</xdr:rowOff>
                  </from>
                  <to>
                    <xdr:col>2</xdr:col>
                    <xdr:colOff>449580</xdr:colOff>
                    <xdr:row>129</xdr:row>
                    <xdr:rowOff>7620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1</xdr:col>
                    <xdr:colOff>38100</xdr:colOff>
                    <xdr:row>28</xdr:row>
                    <xdr:rowOff>99060</xdr:rowOff>
                  </from>
                  <to>
                    <xdr:col>2</xdr:col>
                    <xdr:colOff>45720</xdr:colOff>
                    <xdr:row>28</xdr:row>
                    <xdr:rowOff>327660</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1</xdr:col>
                    <xdr:colOff>38100</xdr:colOff>
                    <xdr:row>29</xdr:row>
                    <xdr:rowOff>175260</xdr:rowOff>
                  </from>
                  <to>
                    <xdr:col>2</xdr:col>
                    <xdr:colOff>45720</xdr:colOff>
                    <xdr:row>29</xdr:row>
                    <xdr:rowOff>403860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1</xdr:col>
                    <xdr:colOff>60960</xdr:colOff>
                    <xdr:row>30</xdr:row>
                    <xdr:rowOff>312420</xdr:rowOff>
                  </from>
                  <to>
                    <xdr:col>2</xdr:col>
                    <xdr:colOff>68580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661FABDD-46A7-478D-9B2E-63C275CC80DB}">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 type="list" allowBlank="1" showInputMessage="1" showErrorMessage="1" xr:uid="{3628D8E4-443C-490E-88EB-77BDF1D54F9E}">
          <x14:formula1>
            <xm:f>'C:\Users\m-numata83\AppData\Local\Microsoft\Windows\INetCache\Content.Outlook\JRS3U9LQ\[R4.12.1JTB共有　03 別記様式 申請書.xlsx]分類'!#REF!</xm:f>
          </x14:formula1>
          <xm:sqref>Q18:S18 K18:N18</xm:sqref>
        </x14:dataValidation>
        <x14:dataValidation type="list" allowBlank="1" showInputMessage="1" showErrorMessage="1" xr:uid="{D4FB06D4-BCDF-4515-A9E6-4E5E7B3CD209}">
          <x14:formula1>
            <xm:f>'\\jm0026-smb1\健康福祉部\健康福祉部本庁・地域機関共用\☆☆原油価格高騰対策支援センター\02 手引、記入例、Q&amp;A\02 記入例\[○病院 記入例　【別記様式／申請書】 .XLSX]光熱費支援金基準額'!#REF!</xm:f>
          </x14:formula1>
          <xm:sqref>K40:M41 B41:D41</xm:sqref>
        </x14:dataValidation>
        <x14:dataValidation type="list" allowBlank="1" showInputMessage="1" showErrorMessage="1" xr:uid="{E68FE81E-5848-4722-82F6-61E6587327D2}">
          <x14:formula1>
            <xm:f>'\\jm0026-smb1\健康福祉部\健康福祉部本庁・地域機関共用\☆☆原油価格高騰対策支援センター\02 手引、記入例、Q&amp;A\02 記入例\[○病院 記入例　【別記様式／申請書】 .XLSX]分類'!#REF!</xm:f>
          </x14:formula1>
          <xm:sqref>C114 B50 D50 B47</xm:sqref>
        </x14:dataValidation>
        <x14:dataValidation type="list" allowBlank="1" showInputMessage="1" showErrorMessage="1" xr:uid="{DC79120C-C584-4492-A39C-5620F1258308}">
          <x14:formula1>
            <xm:f>分類!$B$2:$B$12</xm:f>
          </x14:formula1>
          <xm:sqref>D15:S15</xm:sqref>
        </x14:dataValidation>
        <x14:dataValidation type="list" allowBlank="1" showInputMessage="1" showErrorMessage="1" xr:uid="{B940665B-6000-4863-B177-CDEE50681164}">
          <x14:formula1>
            <xm:f>光熱費支援金基準額!$C$3:$C$22</xm:f>
          </x14:formula1>
          <xm:sqref>B40:D40</xm:sqref>
        </x14:dataValidation>
        <x14:dataValidation type="list" allowBlank="1" showInputMessage="1" showErrorMessage="1" xr:uid="{F9586983-BB4E-4B02-B682-78B6420C44BD}">
          <x14:formula1>
            <xm:f>分類!$B$23:$B$28</xm:f>
          </x14:formula1>
          <xm:sqref>I94:I103</xm:sqref>
        </x14:dataValidation>
        <x14:dataValidation type="list" allowBlank="1" showInputMessage="1" showErrorMessage="1" xr:uid="{E76A09CF-3313-4828-A12F-A6D3E5B14BF8}">
          <x14:formula1>
            <xm:f>分類!$B$31:$B$32</xm:f>
          </x14:formula1>
          <xm:sqref>G94:G103</xm:sqref>
        </x14:dataValidation>
        <x14:dataValidation type="list" allowBlank="1" showInputMessage="1" showErrorMessage="1" xr:uid="{F62BE932-00A6-4D02-B41B-4F458475A199}">
          <x14:formula1>
            <xm:f>光熱費支援金基準額!$C$20:$C$22</xm:f>
          </x14:formula1>
          <xm:sqref>B77:F77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30331-59BB-44FD-832B-8ED41C3EA7B5}">
  <dimension ref="A1:G22"/>
  <sheetViews>
    <sheetView zoomScale="80" zoomScaleNormal="80" workbookViewId="0">
      <selection activeCell="C26" sqref="C26"/>
    </sheetView>
  </sheetViews>
  <sheetFormatPr defaultRowHeight="18"/>
  <cols>
    <col min="1" max="1" width="17.8984375" customWidth="1"/>
    <col min="2" max="2" width="19.69921875" customWidth="1"/>
    <col min="3" max="3" width="44.19921875" customWidth="1"/>
    <col min="6" max="6" width="36" customWidth="1"/>
  </cols>
  <sheetData>
    <row r="1" spans="1:7" ht="18" customHeight="1">
      <c r="A1" s="489" t="s">
        <v>307</v>
      </c>
    </row>
    <row r="2" spans="1:7">
      <c r="A2" s="490"/>
      <c r="B2" s="199"/>
      <c r="C2" s="188" t="s">
        <v>272</v>
      </c>
      <c r="D2" s="188" t="s">
        <v>273</v>
      </c>
      <c r="E2" s="189" t="s">
        <v>274</v>
      </c>
      <c r="F2" s="190" t="s">
        <v>275</v>
      </c>
      <c r="G2" s="189" t="s">
        <v>276</v>
      </c>
    </row>
    <row r="3" spans="1:7">
      <c r="A3" s="490"/>
      <c r="B3" s="73" t="s">
        <v>277</v>
      </c>
      <c r="C3" s="73" t="s">
        <v>278</v>
      </c>
      <c r="D3" s="192" t="s">
        <v>279</v>
      </c>
      <c r="E3" s="193">
        <v>15000</v>
      </c>
      <c r="F3" s="176" t="s">
        <v>50</v>
      </c>
      <c r="G3" s="193">
        <v>10000</v>
      </c>
    </row>
    <row r="4" spans="1:7">
      <c r="A4" s="490"/>
      <c r="B4" s="73"/>
      <c r="C4" s="73" t="s">
        <v>280</v>
      </c>
      <c r="D4" s="192" t="s">
        <v>279</v>
      </c>
      <c r="E4" s="193">
        <v>15000</v>
      </c>
      <c r="F4" s="176" t="s">
        <v>281</v>
      </c>
      <c r="G4" s="193">
        <v>20000</v>
      </c>
    </row>
    <row r="5" spans="1:7">
      <c r="A5" s="490"/>
      <c r="B5" s="73"/>
      <c r="C5" s="73" t="s">
        <v>282</v>
      </c>
      <c r="D5" s="192" t="s">
        <v>283</v>
      </c>
      <c r="E5" s="193">
        <v>100000</v>
      </c>
      <c r="F5" s="183" t="s">
        <v>284</v>
      </c>
      <c r="G5" s="194">
        <v>0</v>
      </c>
    </row>
    <row r="6" spans="1:7" ht="18.600000000000001" thickBot="1">
      <c r="A6" s="491"/>
      <c r="B6" s="73"/>
      <c r="C6" s="73" t="s">
        <v>38</v>
      </c>
      <c r="D6" s="192" t="s">
        <v>283</v>
      </c>
      <c r="E6" s="193">
        <v>100000</v>
      </c>
    </row>
    <row r="7" spans="1:7">
      <c r="B7" s="191" t="s">
        <v>285</v>
      </c>
      <c r="C7" s="73" t="s">
        <v>39</v>
      </c>
      <c r="D7" s="192" t="s">
        <v>283</v>
      </c>
      <c r="E7" s="193">
        <v>50000</v>
      </c>
    </row>
    <row r="8" spans="1:7">
      <c r="B8" s="191" t="s">
        <v>22</v>
      </c>
      <c r="C8" s="73" t="s">
        <v>22</v>
      </c>
      <c r="D8" s="192" t="s">
        <v>283</v>
      </c>
      <c r="E8" s="193">
        <v>50000</v>
      </c>
    </row>
    <row r="9" spans="1:7">
      <c r="B9" s="191" t="s">
        <v>286</v>
      </c>
      <c r="C9" s="73" t="s">
        <v>287</v>
      </c>
      <c r="D9" s="192" t="s">
        <v>288</v>
      </c>
      <c r="E9" s="193">
        <v>7000</v>
      </c>
    </row>
    <row r="10" spans="1:7">
      <c r="B10" s="191"/>
      <c r="C10" s="73" t="s">
        <v>289</v>
      </c>
      <c r="D10" s="192" t="s">
        <v>288</v>
      </c>
      <c r="E10" s="193">
        <v>3000</v>
      </c>
    </row>
    <row r="11" spans="1:7">
      <c r="B11" s="191"/>
      <c r="C11" s="73" t="s">
        <v>290</v>
      </c>
      <c r="D11" s="192" t="s">
        <v>283</v>
      </c>
      <c r="E11" s="193">
        <v>10000</v>
      </c>
    </row>
    <row r="12" spans="1:7">
      <c r="B12" s="191" t="s">
        <v>291</v>
      </c>
      <c r="C12" s="73" t="s">
        <v>292</v>
      </c>
      <c r="D12" s="192" t="s">
        <v>288</v>
      </c>
      <c r="E12" s="193">
        <v>6000</v>
      </c>
    </row>
    <row r="13" spans="1:7">
      <c r="B13" s="191"/>
      <c r="C13" s="73" t="s">
        <v>293</v>
      </c>
      <c r="D13" s="192" t="s">
        <v>288</v>
      </c>
      <c r="E13" s="193">
        <v>2000</v>
      </c>
    </row>
    <row r="14" spans="1:7">
      <c r="B14" s="191"/>
      <c r="C14" s="73" t="s">
        <v>294</v>
      </c>
      <c r="D14" s="192" t="s">
        <v>283</v>
      </c>
      <c r="E14" s="193">
        <v>10000</v>
      </c>
    </row>
    <row r="15" spans="1:7">
      <c r="B15" s="191" t="s">
        <v>295</v>
      </c>
      <c r="C15" s="73" t="s">
        <v>296</v>
      </c>
      <c r="D15" s="192" t="s">
        <v>288</v>
      </c>
      <c r="E15" s="193">
        <v>4000</v>
      </c>
    </row>
    <row r="16" spans="1:7">
      <c r="B16" s="191" t="s">
        <v>297</v>
      </c>
      <c r="C16" s="73" t="s">
        <v>298</v>
      </c>
      <c r="D16" s="192" t="s">
        <v>283</v>
      </c>
      <c r="E16" s="193">
        <v>20000</v>
      </c>
    </row>
    <row r="17" spans="2:5">
      <c r="B17" s="191"/>
      <c r="C17" s="73" t="s">
        <v>40</v>
      </c>
      <c r="D17" s="192" t="s">
        <v>283</v>
      </c>
      <c r="E17" s="193">
        <v>60000</v>
      </c>
    </row>
    <row r="18" spans="2:5">
      <c r="B18" s="191"/>
      <c r="C18" s="73" t="s">
        <v>299</v>
      </c>
      <c r="D18" s="192" t="s">
        <v>283</v>
      </c>
      <c r="E18" s="193">
        <v>200000</v>
      </c>
    </row>
    <row r="19" spans="2:5">
      <c r="B19" s="191" t="s">
        <v>18</v>
      </c>
      <c r="C19" s="73" t="s">
        <v>18</v>
      </c>
      <c r="D19" s="192" t="s">
        <v>300</v>
      </c>
      <c r="E19" s="193">
        <v>10000</v>
      </c>
    </row>
    <row r="20" spans="2:5">
      <c r="B20" s="191" t="s">
        <v>301</v>
      </c>
      <c r="C20" s="73" t="s">
        <v>302</v>
      </c>
      <c r="D20" s="192" t="s">
        <v>283</v>
      </c>
      <c r="E20" s="193">
        <v>190000</v>
      </c>
    </row>
    <row r="21" spans="2:5">
      <c r="B21" s="191"/>
      <c r="C21" s="195" t="s">
        <v>303</v>
      </c>
      <c r="D21" s="192" t="s">
        <v>283</v>
      </c>
      <c r="E21" s="193">
        <v>120000</v>
      </c>
    </row>
    <row r="22" spans="2:5">
      <c r="B22" s="196"/>
      <c r="C22" s="197" t="s">
        <v>304</v>
      </c>
      <c r="D22" s="198" t="s">
        <v>283</v>
      </c>
      <c r="E22" s="194">
        <v>50000</v>
      </c>
    </row>
  </sheetData>
  <mergeCells count="1">
    <mergeCell ref="A1:A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ABBB-D040-45E4-B2EA-54F822B3F9FC}">
  <sheetPr>
    <pageSetUpPr fitToPage="1"/>
  </sheetPr>
  <dimension ref="A1:XFD139"/>
  <sheetViews>
    <sheetView view="pageBreakPreview" zoomScale="80" zoomScaleNormal="100" zoomScaleSheetLayoutView="80" workbookViewId="0">
      <selection activeCell="B79" sqref="B79:S79"/>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423" t="s">
        <v>49</v>
      </c>
      <c r="B1" s="423"/>
      <c r="C1" s="423"/>
      <c r="S1" s="34"/>
      <c r="T1" t="s">
        <v>34</v>
      </c>
    </row>
    <row r="2" spans="1:20" ht="27.45" customHeight="1">
      <c r="Q2" s="21" t="s">
        <v>8</v>
      </c>
      <c r="R2" s="424"/>
      <c r="S2" s="424"/>
      <c r="T2" t="s">
        <v>33</v>
      </c>
    </row>
    <row r="3" spans="1:20" s="1" customFormat="1" ht="43.95" customHeight="1">
      <c r="A3" s="425" t="s">
        <v>111</v>
      </c>
      <c r="B3" s="425"/>
      <c r="C3" s="425"/>
      <c r="D3" s="425"/>
      <c r="E3" s="425"/>
      <c r="F3" s="425"/>
      <c r="G3" s="425"/>
      <c r="H3" s="425"/>
      <c r="I3" s="425"/>
      <c r="J3" s="425"/>
      <c r="K3" s="425"/>
      <c r="L3" s="425"/>
      <c r="M3" s="425"/>
      <c r="N3" s="425"/>
      <c r="O3" s="425"/>
      <c r="P3" s="425"/>
      <c r="Q3" s="425"/>
      <c r="R3" s="425"/>
      <c r="S3" s="425"/>
    </row>
    <row r="4" spans="1:20" s="1" customFormat="1" ht="19.5" customHeight="1">
      <c r="P4" s="4" t="s">
        <v>129</v>
      </c>
      <c r="Q4" s="426">
        <v>44905</v>
      </c>
      <c r="R4" s="426"/>
      <c r="S4" s="426"/>
    </row>
    <row r="5" spans="1:20" s="1" customFormat="1" ht="16.95" customHeight="1">
      <c r="A5" s="34" t="s">
        <v>16</v>
      </c>
    </row>
    <row r="6" spans="1:20" s="1" customFormat="1" ht="16.5" customHeight="1" thickBot="1"/>
    <row r="7" spans="1:20" s="1" customFormat="1" ht="19.2" customHeight="1">
      <c r="A7" s="427" t="s">
        <v>7</v>
      </c>
      <c r="B7" s="428"/>
      <c r="C7" s="22" t="s">
        <v>6</v>
      </c>
      <c r="D7" s="433" t="s">
        <v>156</v>
      </c>
      <c r="E7" s="434"/>
      <c r="F7" s="435"/>
      <c r="G7" s="435"/>
      <c r="H7" s="435"/>
      <c r="I7" s="435"/>
      <c r="J7" s="435"/>
      <c r="K7" s="435"/>
      <c r="L7" s="435"/>
      <c r="M7" s="435"/>
      <c r="N7" s="435"/>
      <c r="O7" s="435"/>
      <c r="P7" s="435"/>
      <c r="Q7" s="435"/>
      <c r="R7" s="435"/>
      <c r="S7" s="436"/>
    </row>
    <row r="8" spans="1:20" s="1" customFormat="1" ht="34.950000000000003" customHeight="1" thickBot="1">
      <c r="A8" s="429"/>
      <c r="B8" s="430"/>
      <c r="C8" s="23" t="s">
        <v>2</v>
      </c>
      <c r="D8" s="437" t="s">
        <v>157</v>
      </c>
      <c r="E8" s="438"/>
      <c r="F8" s="439"/>
      <c r="G8" s="439"/>
      <c r="H8" s="439"/>
      <c r="I8" s="439"/>
      <c r="J8" s="439"/>
      <c r="K8" s="439"/>
      <c r="L8" s="439"/>
      <c r="M8" s="439"/>
      <c r="N8" s="439"/>
      <c r="O8" s="439"/>
      <c r="P8" s="439"/>
      <c r="Q8" s="439"/>
      <c r="R8" s="439"/>
      <c r="S8" s="440"/>
    </row>
    <row r="9" spans="1:20" s="1" customFormat="1" ht="18.45" customHeight="1">
      <c r="A9" s="429"/>
      <c r="B9" s="430"/>
      <c r="C9" s="24" t="s">
        <v>6</v>
      </c>
      <c r="D9" s="441" t="s">
        <v>136</v>
      </c>
      <c r="E9" s="441"/>
      <c r="F9" s="442"/>
      <c r="G9" s="442"/>
      <c r="H9" s="442"/>
      <c r="I9" s="442"/>
      <c r="J9" s="442"/>
      <c r="K9" s="442"/>
      <c r="L9" s="442"/>
      <c r="M9" s="442"/>
      <c r="N9" s="442"/>
      <c r="O9" s="442"/>
      <c r="P9" s="442"/>
      <c r="Q9" s="442"/>
      <c r="R9" s="442"/>
      <c r="S9" s="443"/>
    </row>
    <row r="10" spans="1:20" s="1" customFormat="1" ht="18.45" customHeight="1">
      <c r="A10" s="429"/>
      <c r="B10" s="430"/>
      <c r="C10" s="23" t="s">
        <v>5</v>
      </c>
      <c r="D10" s="444" t="s">
        <v>158</v>
      </c>
      <c r="E10" s="445"/>
      <c r="F10" s="446"/>
      <c r="G10" s="446"/>
      <c r="H10" s="446"/>
      <c r="I10" s="446"/>
      <c r="J10" s="446"/>
      <c r="K10" s="446"/>
      <c r="L10" s="446"/>
      <c r="M10" s="446"/>
      <c r="N10" s="446"/>
      <c r="O10" s="446"/>
      <c r="P10" s="446"/>
      <c r="Q10" s="446"/>
      <c r="R10" s="446"/>
      <c r="S10" s="447"/>
    </row>
    <row r="11" spans="1:20" s="1" customFormat="1" ht="18.45" customHeight="1">
      <c r="A11" s="429"/>
      <c r="B11" s="430"/>
      <c r="C11" s="25" t="s">
        <v>4</v>
      </c>
      <c r="D11" s="445"/>
      <c r="E11" s="445"/>
      <c r="F11" s="446"/>
      <c r="G11" s="446"/>
      <c r="H11" s="446"/>
      <c r="I11" s="446"/>
      <c r="J11" s="446"/>
      <c r="K11" s="446"/>
      <c r="L11" s="446"/>
      <c r="M11" s="446"/>
      <c r="N11" s="446"/>
      <c r="O11" s="446"/>
      <c r="P11" s="446"/>
      <c r="Q11" s="446"/>
      <c r="R11" s="446"/>
      <c r="S11" s="447"/>
    </row>
    <row r="12" spans="1:20" s="1" customFormat="1" ht="18.45" customHeight="1" thickBot="1">
      <c r="A12" s="429"/>
      <c r="B12" s="430"/>
      <c r="C12" s="26" t="s">
        <v>3</v>
      </c>
      <c r="D12" s="448"/>
      <c r="E12" s="448"/>
      <c r="F12" s="449"/>
      <c r="G12" s="449"/>
      <c r="H12" s="449"/>
      <c r="I12" s="449"/>
      <c r="J12" s="449"/>
      <c r="K12" s="449"/>
      <c r="L12" s="449"/>
      <c r="M12" s="449"/>
      <c r="N12" s="449"/>
      <c r="O12" s="449"/>
      <c r="P12" s="449"/>
      <c r="Q12" s="449"/>
      <c r="R12" s="449"/>
      <c r="S12" s="450"/>
    </row>
    <row r="13" spans="1:20" s="1" customFormat="1" ht="28.5" customHeight="1">
      <c r="A13" s="429"/>
      <c r="B13" s="430"/>
      <c r="C13" s="451" t="s">
        <v>134</v>
      </c>
      <c r="D13" s="133" t="s">
        <v>0</v>
      </c>
      <c r="E13" s="413" t="s">
        <v>130</v>
      </c>
      <c r="F13" s="414"/>
      <c r="G13" s="414"/>
      <c r="H13" s="414"/>
      <c r="I13" s="414"/>
      <c r="J13" s="414"/>
      <c r="K13" s="415" t="s">
        <v>147</v>
      </c>
      <c r="L13" s="415"/>
      <c r="M13" s="415"/>
      <c r="N13" s="414" t="s">
        <v>146</v>
      </c>
      <c r="O13" s="414"/>
      <c r="P13" s="416" t="s">
        <v>148</v>
      </c>
      <c r="Q13" s="416"/>
      <c r="R13" s="414" t="s">
        <v>146</v>
      </c>
      <c r="S13" s="417"/>
    </row>
    <row r="14" spans="1:20" s="1" customFormat="1" ht="40.200000000000003" customHeight="1" thickBot="1">
      <c r="A14" s="429"/>
      <c r="B14" s="430"/>
      <c r="C14" s="452"/>
      <c r="D14" s="418" t="s">
        <v>131</v>
      </c>
      <c r="E14" s="419"/>
      <c r="F14" s="420"/>
      <c r="G14" s="420"/>
      <c r="H14" s="420"/>
      <c r="I14" s="420"/>
      <c r="J14" s="420"/>
      <c r="K14" s="421"/>
      <c r="L14" s="421"/>
      <c r="M14" s="421"/>
      <c r="N14" s="421"/>
      <c r="O14" s="420"/>
      <c r="P14" s="420"/>
      <c r="Q14" s="420"/>
      <c r="R14" s="420"/>
      <c r="S14" s="422"/>
    </row>
    <row r="15" spans="1:20" s="1" customFormat="1" ht="45.6" customHeight="1" thickBot="1">
      <c r="A15" s="429"/>
      <c r="B15" s="430"/>
      <c r="C15" s="27" t="s">
        <v>82</v>
      </c>
      <c r="D15" s="394" t="s">
        <v>81</v>
      </c>
      <c r="E15" s="395"/>
      <c r="F15" s="395"/>
      <c r="G15" s="395"/>
      <c r="H15" s="395"/>
      <c r="I15" s="395"/>
      <c r="J15" s="395"/>
      <c r="K15" s="395"/>
      <c r="L15" s="395"/>
      <c r="M15" s="395"/>
      <c r="N15" s="395"/>
      <c r="O15" s="395"/>
      <c r="P15" s="395"/>
      <c r="Q15" s="395"/>
      <c r="R15" s="395"/>
      <c r="S15" s="396"/>
    </row>
    <row r="16" spans="1:20" s="1" customFormat="1" ht="20.399999999999999" customHeight="1">
      <c r="A16" s="429"/>
      <c r="B16" s="430"/>
      <c r="C16" s="24" t="s">
        <v>6</v>
      </c>
      <c r="D16" s="397" t="s">
        <v>159</v>
      </c>
      <c r="E16" s="398"/>
      <c r="F16" s="398"/>
      <c r="G16" s="398"/>
      <c r="H16" s="398"/>
      <c r="I16" s="398"/>
      <c r="J16" s="398"/>
      <c r="K16" s="398"/>
      <c r="L16" s="398"/>
      <c r="M16" s="398"/>
      <c r="N16" s="398"/>
      <c r="O16" s="398"/>
      <c r="P16" s="398"/>
      <c r="Q16" s="398"/>
      <c r="R16" s="398"/>
      <c r="S16" s="399"/>
    </row>
    <row r="17" spans="1:19" s="1" customFormat="1" ht="33" customHeight="1" thickBot="1">
      <c r="A17" s="429"/>
      <c r="B17" s="430"/>
      <c r="C17" s="27" t="s">
        <v>51</v>
      </c>
      <c r="D17" s="400" t="s">
        <v>160</v>
      </c>
      <c r="E17" s="401"/>
      <c r="F17" s="401"/>
      <c r="G17" s="401"/>
      <c r="H17" s="401"/>
      <c r="I17" s="401"/>
      <c r="J17" s="401"/>
      <c r="K17" s="401"/>
      <c r="L17" s="401"/>
      <c r="M17" s="401"/>
      <c r="N17" s="401"/>
      <c r="O17" s="401"/>
      <c r="P17" s="401"/>
      <c r="Q17" s="401"/>
      <c r="R17" s="401"/>
      <c r="S17" s="402"/>
    </row>
    <row r="18" spans="1:19" s="1" customFormat="1" ht="45.45" customHeight="1" thickBot="1">
      <c r="A18" s="429"/>
      <c r="B18" s="430"/>
      <c r="C18" s="150" t="s">
        <v>140</v>
      </c>
      <c r="D18" s="403">
        <v>123451234</v>
      </c>
      <c r="E18" s="404"/>
      <c r="F18" s="405"/>
      <c r="G18" s="406" t="s">
        <v>141</v>
      </c>
      <c r="H18" s="407"/>
      <c r="I18" s="407"/>
      <c r="J18" s="408"/>
      <c r="K18" s="409"/>
      <c r="L18" s="410"/>
      <c r="M18" s="410"/>
      <c r="N18" s="411"/>
      <c r="O18" s="406" t="s">
        <v>142</v>
      </c>
      <c r="P18" s="408"/>
      <c r="Q18" s="409"/>
      <c r="R18" s="410"/>
      <c r="S18" s="412"/>
    </row>
    <row r="19" spans="1:19" s="1" customFormat="1" ht="28.5" customHeight="1">
      <c r="A19" s="429"/>
      <c r="B19" s="430"/>
      <c r="C19" s="451" t="s">
        <v>83</v>
      </c>
      <c r="D19" s="133" t="s">
        <v>0</v>
      </c>
      <c r="E19" s="413" t="s">
        <v>130</v>
      </c>
      <c r="F19" s="414"/>
      <c r="G19" s="414"/>
      <c r="H19" s="414"/>
      <c r="I19" s="414"/>
      <c r="J19" s="414"/>
      <c r="K19" s="453" t="s">
        <v>145</v>
      </c>
      <c r="L19" s="454"/>
      <c r="M19" s="454"/>
      <c r="N19" s="455"/>
      <c r="O19" s="456" t="s">
        <v>146</v>
      </c>
      <c r="P19" s="456"/>
      <c r="Q19" s="456"/>
      <c r="R19" s="457"/>
      <c r="S19" s="152" t="s">
        <v>144</v>
      </c>
    </row>
    <row r="20" spans="1:19" s="1" customFormat="1" ht="40.200000000000003" customHeight="1" thickBot="1">
      <c r="A20" s="429"/>
      <c r="B20" s="430"/>
      <c r="C20" s="452"/>
      <c r="D20" s="418" t="s">
        <v>131</v>
      </c>
      <c r="E20" s="419"/>
      <c r="F20" s="420"/>
      <c r="G20" s="420"/>
      <c r="H20" s="420"/>
      <c r="I20" s="420"/>
      <c r="J20" s="420"/>
      <c r="K20" s="421"/>
      <c r="L20" s="421"/>
      <c r="M20" s="421"/>
      <c r="N20" s="421"/>
      <c r="O20" s="420"/>
      <c r="P20" s="420"/>
      <c r="Q20" s="420"/>
      <c r="R20" s="420"/>
      <c r="S20" s="422"/>
    </row>
    <row r="21" spans="1:19" s="1" customFormat="1" ht="39" customHeight="1">
      <c r="A21" s="429"/>
      <c r="B21" s="430"/>
      <c r="C21" s="22" t="s">
        <v>1</v>
      </c>
      <c r="D21" s="458" t="s">
        <v>133</v>
      </c>
      <c r="E21" s="459"/>
      <c r="F21" s="459"/>
      <c r="G21" s="459"/>
      <c r="H21" s="459"/>
      <c r="I21" s="459"/>
      <c r="J21" s="460"/>
      <c r="K21" s="453" t="s">
        <v>117</v>
      </c>
      <c r="L21" s="454"/>
      <c r="M21" s="454"/>
      <c r="N21" s="455"/>
      <c r="O21" s="461" t="s">
        <v>161</v>
      </c>
      <c r="P21" s="462"/>
      <c r="Q21" s="462"/>
      <c r="R21" s="462"/>
      <c r="S21" s="463"/>
    </row>
    <row r="22" spans="1:19" s="1" customFormat="1" ht="39" customHeight="1" thickBot="1">
      <c r="A22" s="431"/>
      <c r="B22" s="432"/>
      <c r="C22" s="28" t="s">
        <v>99</v>
      </c>
      <c r="D22" s="384" t="s">
        <v>133</v>
      </c>
      <c r="E22" s="385"/>
      <c r="F22" s="385"/>
      <c r="G22" s="385"/>
      <c r="H22" s="385"/>
      <c r="I22" s="385"/>
      <c r="J22" s="386"/>
      <c r="K22" s="387" t="s">
        <v>100</v>
      </c>
      <c r="L22" s="388"/>
      <c r="M22" s="388"/>
      <c r="N22" s="389"/>
      <c r="O22" s="390" t="s">
        <v>132</v>
      </c>
      <c r="P22" s="391"/>
      <c r="Q22" s="391"/>
      <c r="R22" s="391"/>
      <c r="S22" s="392"/>
    </row>
    <row r="23" spans="1:19" s="1" customFormat="1" ht="116.4" customHeight="1" thickBot="1">
      <c r="A23" s="29"/>
      <c r="B23" s="29"/>
      <c r="C23" s="30"/>
      <c r="D23" s="148"/>
      <c r="E23" s="31"/>
      <c r="F23" s="31"/>
      <c r="G23" s="31"/>
      <c r="H23" s="31"/>
      <c r="I23" s="31"/>
      <c r="J23" s="31"/>
      <c r="K23" s="31"/>
      <c r="L23" s="31"/>
      <c r="M23" s="31"/>
      <c r="N23" s="31"/>
      <c r="O23" s="30"/>
      <c r="P23" s="31"/>
      <c r="Q23" s="17"/>
      <c r="R23" s="17"/>
      <c r="S23" s="17"/>
    </row>
    <row r="24" spans="1:19" s="1" customFormat="1" ht="16.2">
      <c r="A24" s="53" t="s">
        <v>29</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74" t="s">
        <v>58</v>
      </c>
      <c r="C25" s="374"/>
      <c r="D25" s="374"/>
      <c r="E25" s="374"/>
      <c r="F25" s="374"/>
      <c r="G25" s="374"/>
      <c r="H25" s="374"/>
      <c r="I25" s="374"/>
      <c r="J25" s="374"/>
      <c r="K25" s="374"/>
      <c r="L25" s="374"/>
      <c r="M25" s="374"/>
      <c r="N25" s="374"/>
      <c r="O25" s="374"/>
      <c r="P25" s="374"/>
      <c r="Q25" s="374"/>
      <c r="R25" s="374"/>
      <c r="S25" s="56"/>
    </row>
    <row r="26" spans="1:19" s="48" customFormat="1" ht="33.6" customHeight="1">
      <c r="A26" s="108"/>
      <c r="B26" s="107"/>
      <c r="C26" s="374" t="s">
        <v>47</v>
      </c>
      <c r="D26" s="374"/>
      <c r="E26" s="374"/>
      <c r="F26" s="374"/>
      <c r="G26" s="374"/>
      <c r="H26" s="374"/>
      <c r="I26" s="374"/>
      <c r="J26" s="374"/>
      <c r="K26" s="374"/>
      <c r="L26" s="374"/>
      <c r="M26" s="374"/>
      <c r="N26" s="374"/>
      <c r="O26" s="374"/>
      <c r="P26" s="374"/>
      <c r="Q26" s="374"/>
      <c r="R26" s="374"/>
      <c r="S26" s="57"/>
    </row>
    <row r="27" spans="1:19" s="34" customFormat="1" ht="33.6" customHeight="1">
      <c r="A27" s="55"/>
      <c r="B27" s="82"/>
      <c r="C27" s="155" t="s">
        <v>112</v>
      </c>
      <c r="D27" s="39"/>
      <c r="E27" s="39"/>
      <c r="F27" s="39"/>
      <c r="G27" s="39"/>
      <c r="H27" s="39"/>
      <c r="I27" s="39"/>
      <c r="J27" s="39"/>
      <c r="K27" s="39"/>
      <c r="L27" s="39"/>
      <c r="M27" s="39"/>
      <c r="N27" s="39"/>
      <c r="O27" s="39"/>
      <c r="P27" s="39"/>
      <c r="Q27" s="39"/>
      <c r="R27" s="39"/>
      <c r="S27" s="60"/>
    </row>
    <row r="28" spans="1:19" s="48" customFormat="1" ht="33.6" customHeight="1">
      <c r="A28" s="108"/>
      <c r="B28" s="107"/>
      <c r="C28" s="374" t="s">
        <v>48</v>
      </c>
      <c r="D28" s="374"/>
      <c r="E28" s="374"/>
      <c r="F28" s="374"/>
      <c r="G28" s="374"/>
      <c r="H28" s="374"/>
      <c r="I28" s="374"/>
      <c r="J28" s="374"/>
      <c r="K28" s="374"/>
      <c r="L28" s="374"/>
      <c r="M28" s="374"/>
      <c r="N28" s="374"/>
      <c r="O28" s="374"/>
      <c r="P28" s="374"/>
      <c r="Q28" s="374"/>
      <c r="R28" s="374"/>
      <c r="S28" s="393"/>
    </row>
    <row r="29" spans="1:19" s="48" customFormat="1" ht="33.6" customHeight="1">
      <c r="A29" s="108"/>
      <c r="B29" s="107"/>
      <c r="C29" s="374" t="s">
        <v>30</v>
      </c>
      <c r="D29" s="374"/>
      <c r="E29" s="374"/>
      <c r="F29" s="374"/>
      <c r="G29" s="374"/>
      <c r="H29" s="374"/>
      <c r="I29" s="374"/>
      <c r="J29" s="374"/>
      <c r="K29" s="374"/>
      <c r="L29" s="374"/>
      <c r="M29" s="374"/>
      <c r="N29" s="374"/>
      <c r="O29" s="374"/>
      <c r="P29" s="374"/>
      <c r="Q29" s="374"/>
      <c r="R29" s="374"/>
      <c r="S29" s="57"/>
    </row>
    <row r="30" spans="1:19" s="48" customFormat="1" ht="33.6" customHeight="1">
      <c r="A30" s="108"/>
      <c r="B30" s="107"/>
      <c r="C30" s="374" t="s">
        <v>31</v>
      </c>
      <c r="D30" s="374"/>
      <c r="E30" s="374"/>
      <c r="F30" s="374"/>
      <c r="G30" s="374"/>
      <c r="H30" s="374"/>
      <c r="I30" s="374"/>
      <c r="J30" s="374"/>
      <c r="K30" s="374"/>
      <c r="L30" s="374"/>
      <c r="M30" s="374"/>
      <c r="N30" s="374"/>
      <c r="O30" s="374"/>
      <c r="P30" s="374"/>
      <c r="Q30" s="374"/>
      <c r="R30" s="374"/>
      <c r="S30" s="57"/>
    </row>
    <row r="31" spans="1:19" s="48" customFormat="1" ht="99.6" customHeight="1" thickBot="1">
      <c r="A31" s="109"/>
      <c r="B31" s="110"/>
      <c r="C31" s="375" t="s">
        <v>32</v>
      </c>
      <c r="D31" s="375"/>
      <c r="E31" s="375"/>
      <c r="F31" s="375"/>
      <c r="G31" s="375"/>
      <c r="H31" s="375"/>
      <c r="I31" s="375"/>
      <c r="J31" s="375"/>
      <c r="K31" s="375"/>
      <c r="L31" s="375"/>
      <c r="M31" s="375"/>
      <c r="N31" s="375"/>
      <c r="O31" s="375"/>
      <c r="P31" s="375"/>
      <c r="Q31" s="375"/>
      <c r="R31" s="375"/>
      <c r="S31" s="376"/>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77" t="s">
        <v>35</v>
      </c>
      <c r="B33" s="378"/>
      <c r="C33" s="378"/>
      <c r="D33" s="378"/>
      <c r="E33" s="378"/>
      <c r="F33" s="378"/>
      <c r="G33" s="378"/>
      <c r="H33" s="378"/>
      <c r="I33" s="378"/>
      <c r="J33" s="378"/>
      <c r="K33" s="378"/>
      <c r="L33" s="378"/>
      <c r="M33" s="378"/>
      <c r="N33" s="378"/>
      <c r="O33" s="378"/>
      <c r="P33" s="378"/>
      <c r="Q33" s="378"/>
      <c r="R33" s="378"/>
      <c r="S33" s="379"/>
    </row>
    <row r="34" spans="1:21" s="34" customFormat="1" ht="24" customHeight="1" thickBot="1">
      <c r="A34" s="310" t="s">
        <v>62</v>
      </c>
      <c r="B34" s="311"/>
      <c r="C34" s="311"/>
      <c r="D34" s="311"/>
      <c r="E34" s="311"/>
      <c r="F34" s="311"/>
      <c r="G34" s="311"/>
      <c r="H34" s="311"/>
      <c r="I34" s="311"/>
      <c r="J34" s="311"/>
      <c r="K34" s="311"/>
      <c r="L34" s="311"/>
      <c r="M34" s="311"/>
      <c r="N34" s="311"/>
      <c r="O34" s="311"/>
      <c r="P34" s="311"/>
      <c r="Q34" s="311"/>
      <c r="R34" s="311"/>
      <c r="S34" s="312"/>
    </row>
    <row r="35" spans="1:21" s="20" customFormat="1" ht="20.399999999999999" customHeight="1">
      <c r="A35" s="70"/>
      <c r="B35" s="380" t="s">
        <v>102</v>
      </c>
      <c r="C35" s="380"/>
      <c r="D35" s="380"/>
      <c r="E35" s="380"/>
      <c r="F35" s="380"/>
      <c r="G35" s="380"/>
      <c r="H35" s="380"/>
      <c r="I35" s="380"/>
      <c r="J35" s="380"/>
      <c r="K35" s="380"/>
      <c r="L35" s="380"/>
      <c r="M35" s="380"/>
      <c r="N35" s="380"/>
      <c r="O35" s="380"/>
      <c r="P35" s="380"/>
      <c r="Q35" s="380"/>
      <c r="R35" s="380"/>
      <c r="S35" s="381"/>
    </row>
    <row r="36" spans="1:21" s="20" customFormat="1" ht="20.399999999999999" customHeight="1">
      <c r="A36" s="70"/>
      <c r="B36" s="382"/>
      <c r="C36" s="382"/>
      <c r="D36" s="382"/>
      <c r="E36" s="382"/>
      <c r="F36" s="382"/>
      <c r="G36" s="382"/>
      <c r="H36" s="382"/>
      <c r="I36" s="382"/>
      <c r="J36" s="382"/>
      <c r="K36" s="382"/>
      <c r="L36" s="382"/>
      <c r="M36" s="382"/>
      <c r="N36" s="382"/>
      <c r="O36" s="382"/>
      <c r="P36" s="382"/>
      <c r="Q36" s="382"/>
      <c r="R36" s="382"/>
      <c r="S36" s="383"/>
    </row>
    <row r="37" spans="1:21" s="20" customFormat="1" ht="33.6" customHeight="1">
      <c r="A37" s="70"/>
      <c r="B37" s="372" t="s">
        <v>92</v>
      </c>
      <c r="C37" s="372"/>
      <c r="D37" s="372"/>
      <c r="E37" s="372"/>
      <c r="F37" s="372"/>
      <c r="G37" s="372"/>
      <c r="H37" s="372"/>
      <c r="I37" s="372"/>
      <c r="J37" s="372"/>
      <c r="K37" s="372"/>
      <c r="L37" s="372"/>
      <c r="M37" s="372"/>
      <c r="N37" s="372"/>
      <c r="O37" s="372"/>
      <c r="P37" s="372"/>
      <c r="Q37" s="372"/>
      <c r="R37" s="372"/>
      <c r="S37" s="373"/>
    </row>
    <row r="38" spans="1:21" s="1" customFormat="1" ht="20.399999999999999" customHeight="1" thickBot="1">
      <c r="A38" s="69" t="s">
        <v>52</v>
      </c>
      <c r="B38" s="49"/>
      <c r="C38" s="13"/>
      <c r="D38" s="3"/>
      <c r="E38" s="3"/>
      <c r="F38" s="3"/>
      <c r="G38" s="3"/>
      <c r="H38" s="3"/>
      <c r="I38" s="3"/>
      <c r="J38" s="3"/>
      <c r="K38" s="3"/>
      <c r="L38" s="3"/>
      <c r="M38" s="3"/>
      <c r="N38" s="3"/>
      <c r="O38" s="2"/>
      <c r="P38" s="3"/>
      <c r="Q38" s="3"/>
      <c r="R38" s="3"/>
      <c r="S38" s="62"/>
    </row>
    <row r="39" spans="1:21" s="1" customFormat="1" ht="102.45" customHeight="1" thickBot="1">
      <c r="A39" s="71"/>
      <c r="B39" s="316" t="s">
        <v>86</v>
      </c>
      <c r="C39" s="317"/>
      <c r="D39" s="318"/>
      <c r="E39" s="258" t="s">
        <v>87</v>
      </c>
      <c r="F39" s="259"/>
      <c r="G39" s="260"/>
      <c r="H39" s="316" t="s">
        <v>88</v>
      </c>
      <c r="I39" s="317"/>
      <c r="J39" s="318"/>
      <c r="K39" s="258" t="s">
        <v>89</v>
      </c>
      <c r="L39" s="259"/>
      <c r="M39" s="260"/>
      <c r="N39" s="37" t="s">
        <v>90</v>
      </c>
      <c r="O39" s="316" t="s">
        <v>91</v>
      </c>
      <c r="P39" s="318"/>
      <c r="Q39" s="134" t="s">
        <v>101</v>
      </c>
      <c r="R39" s="12"/>
      <c r="S39" s="139"/>
    </row>
    <row r="40" spans="1:21" s="1" customFormat="1" ht="22.2" customHeight="1">
      <c r="A40" s="71"/>
      <c r="B40" s="350" t="s">
        <v>38</v>
      </c>
      <c r="C40" s="351"/>
      <c r="D40" s="352"/>
      <c r="E40" s="353">
        <v>1</v>
      </c>
      <c r="F40" s="354"/>
      <c r="G40" s="159" t="str">
        <f>IFERROR(VLOOKUP(B40,[5]光熱費支援金基準額!C:E,2,FALSE),"")</f>
        <v>施設</v>
      </c>
      <c r="H40" s="355">
        <f>IFERROR(VLOOKUP(B40,[5]光熱費支援金基準額!C:E,3,FALSE),"")</f>
        <v>100000</v>
      </c>
      <c r="I40" s="356"/>
      <c r="J40" s="357"/>
      <c r="K40" s="464" t="s">
        <v>50</v>
      </c>
      <c r="L40" s="465"/>
      <c r="M40" s="466"/>
      <c r="N40" s="161">
        <f>IFERROR(VLOOKUP(K40,[5]光熱費支援金基準額!F:G,2,FALSE)," ")</f>
        <v>10000</v>
      </c>
      <c r="O40" s="160">
        <f>IFERROR(IF(ISNUMBER(E40),E40,1)*H40+SUBSTITUTE(N40," ",0),"")</f>
        <v>110000</v>
      </c>
      <c r="P40" s="44" t="s">
        <v>11</v>
      </c>
      <c r="Q40" s="121"/>
      <c r="R40" s="12"/>
      <c r="S40" s="139"/>
    </row>
    <row r="41" spans="1:21" s="1" customFormat="1" ht="22.2" customHeight="1" thickBot="1">
      <c r="A41" s="71"/>
      <c r="B41" s="361"/>
      <c r="C41" s="362"/>
      <c r="D41" s="363"/>
      <c r="E41" s="364"/>
      <c r="F41" s="365"/>
      <c r="G41" s="130" t="str">
        <f>IFERROR(VLOOKUP(B41,[5]光熱費支援金基準額!C:E,2,FALSE),"")</f>
        <v/>
      </c>
      <c r="H41" s="366" t="str">
        <f>IFERROR(VLOOKUP(B41,[5]光熱費支援金基準額!C:E,3,FALSE),"")</f>
        <v/>
      </c>
      <c r="I41" s="367"/>
      <c r="J41" s="368"/>
      <c r="K41" s="369"/>
      <c r="L41" s="370"/>
      <c r="M41" s="371"/>
      <c r="N41" s="132" t="str">
        <f>IFERROR(VLOOKUP(K41,[5]光熱費支援金基準額!F:G,2,FALSE)," ")</f>
        <v xml:space="preserve"> </v>
      </c>
      <c r="O41" s="115" t="str">
        <f t="shared" ref="O41" si="0">IFERROR(IF(ISNUMBER(E41),E41,1)*H41+SUBSTITUTE(N41," ",0),"")</f>
        <v/>
      </c>
      <c r="P41" s="45" t="s">
        <v>11</v>
      </c>
      <c r="Q41" s="122"/>
      <c r="R41" s="11"/>
      <c r="S41" s="139"/>
      <c r="U41" s="4"/>
    </row>
    <row r="42" spans="1:21" s="1" customFormat="1" ht="22.95" customHeight="1" thickBot="1">
      <c r="A42" s="71"/>
      <c r="B42" s="127" t="s">
        <v>85</v>
      </c>
      <c r="C42" s="127"/>
      <c r="D42" s="128"/>
      <c r="E42" s="343">
        <f>SUM(O40:O41)</f>
        <v>110000</v>
      </c>
      <c r="F42" s="344"/>
      <c r="G42" s="344"/>
      <c r="H42" s="344"/>
      <c r="I42" s="345"/>
      <c r="J42" s="105" t="s">
        <v>11</v>
      </c>
      <c r="K42" s="38"/>
      <c r="L42" s="38"/>
      <c r="M42" s="38"/>
      <c r="N42" s="38"/>
      <c r="O42" s="38"/>
      <c r="P42" s="38"/>
      <c r="Q42" s="49"/>
      <c r="R42" s="49"/>
      <c r="S42" s="47"/>
    </row>
    <row r="43" spans="1:21" s="1" customFormat="1" ht="18" customHeight="1">
      <c r="A43" s="72"/>
      <c r="B43" s="19" t="s">
        <v>113</v>
      </c>
      <c r="C43" s="73"/>
      <c r="D43" s="5"/>
      <c r="E43" s="5"/>
      <c r="F43" s="5"/>
      <c r="G43" s="5"/>
      <c r="H43" s="5"/>
      <c r="I43" s="5"/>
      <c r="J43" s="5"/>
      <c r="K43" s="14"/>
      <c r="L43" s="14"/>
      <c r="M43" s="14"/>
      <c r="N43" s="14"/>
      <c r="O43" s="14"/>
      <c r="P43" s="14"/>
      <c r="Q43" s="49"/>
      <c r="R43" s="49"/>
      <c r="S43" s="47"/>
    </row>
    <row r="44" spans="1:21" s="1" customFormat="1" ht="9" customHeight="1">
      <c r="A44" s="74"/>
      <c r="B44" s="14"/>
      <c r="C44" s="73"/>
      <c r="D44" s="14"/>
      <c r="E44" s="14"/>
      <c r="F44" s="14"/>
      <c r="G44" s="14"/>
      <c r="H44" s="14"/>
      <c r="I44" s="14"/>
      <c r="J44" s="14"/>
      <c r="K44" s="14"/>
      <c r="L44" s="14"/>
      <c r="M44" s="14"/>
      <c r="N44" s="14"/>
      <c r="O44" s="14"/>
      <c r="P44" s="14"/>
      <c r="Q44" s="49"/>
      <c r="R44" s="49"/>
      <c r="S44" s="47"/>
    </row>
    <row r="45" spans="1:21" s="1" customFormat="1" ht="21" customHeight="1" thickBot="1">
      <c r="A45" s="74"/>
      <c r="B45" s="17" t="s">
        <v>45</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4"/>
      <c r="B46" s="335" t="s">
        <v>43</v>
      </c>
      <c r="C46" s="336"/>
      <c r="D46" s="12"/>
      <c r="E46" s="49"/>
      <c r="F46" s="49"/>
      <c r="G46" s="49"/>
      <c r="H46" s="49"/>
      <c r="I46" s="49"/>
      <c r="J46" s="49"/>
      <c r="K46" s="49"/>
      <c r="L46" s="49"/>
      <c r="M46" s="49"/>
      <c r="N46" s="49"/>
      <c r="O46" s="49"/>
      <c r="P46" s="49"/>
      <c r="Q46" s="49"/>
      <c r="R46" s="49"/>
      <c r="S46" s="47"/>
    </row>
    <row r="47" spans="1:21" s="1" customFormat="1" ht="21" customHeight="1" thickBot="1">
      <c r="A47" s="74"/>
      <c r="B47" s="346"/>
      <c r="C47" s="347"/>
      <c r="D47" s="12"/>
      <c r="E47" s="49"/>
      <c r="F47" s="49"/>
      <c r="G47" s="49"/>
      <c r="H47" s="49"/>
      <c r="I47" s="49"/>
      <c r="J47" s="49"/>
      <c r="K47" s="49"/>
      <c r="L47" s="49"/>
      <c r="M47" s="49"/>
      <c r="N47" s="49"/>
      <c r="O47" s="49"/>
      <c r="P47" s="49"/>
      <c r="Q47" s="49"/>
      <c r="R47" s="49"/>
      <c r="S47" s="47"/>
    </row>
    <row r="48" spans="1:21" s="1" customFormat="1" ht="21" customHeight="1" thickBot="1">
      <c r="A48" s="74"/>
      <c r="B48" s="17" t="s">
        <v>104</v>
      </c>
      <c r="C48" s="38"/>
      <c r="D48" s="17"/>
      <c r="E48" s="17"/>
      <c r="F48" s="17"/>
      <c r="G48" s="17"/>
      <c r="H48" s="17"/>
      <c r="I48" s="17"/>
      <c r="J48" s="17"/>
      <c r="K48" s="17"/>
      <c r="L48" s="17"/>
      <c r="M48" s="17"/>
      <c r="N48" s="17"/>
      <c r="O48" s="17"/>
      <c r="P48" s="17"/>
      <c r="Q48" s="49"/>
      <c r="R48" s="49"/>
      <c r="S48" s="47"/>
    </row>
    <row r="49" spans="1:21" s="1" customFormat="1" ht="21" customHeight="1" thickBot="1">
      <c r="A49" s="74"/>
      <c r="B49" s="335" t="s">
        <v>105</v>
      </c>
      <c r="C49" s="336"/>
      <c r="D49" s="348" t="s">
        <v>93</v>
      </c>
      <c r="E49" s="348"/>
      <c r="F49" s="348"/>
      <c r="G49" s="336"/>
      <c r="H49" s="17"/>
      <c r="I49" s="17"/>
      <c r="J49" s="17"/>
      <c r="K49" s="17"/>
      <c r="L49" s="12"/>
      <c r="M49" s="49"/>
      <c r="N49" s="49"/>
      <c r="O49" s="49"/>
      <c r="P49" s="49"/>
      <c r="Q49" s="49"/>
      <c r="R49" s="49"/>
      <c r="S49" s="47"/>
    </row>
    <row r="50" spans="1:21" s="1" customFormat="1" ht="21" customHeight="1" thickBot="1">
      <c r="A50" s="74"/>
      <c r="B50" s="346"/>
      <c r="C50" s="347"/>
      <c r="D50" s="349"/>
      <c r="E50" s="349"/>
      <c r="F50" s="349"/>
      <c r="G50" s="347"/>
      <c r="H50" s="17"/>
      <c r="I50" s="17"/>
      <c r="J50" s="17"/>
      <c r="K50" s="17"/>
      <c r="L50" s="12"/>
      <c r="M50" s="49"/>
      <c r="N50" s="49"/>
      <c r="O50" s="49"/>
      <c r="P50" s="49"/>
      <c r="Q50" s="49"/>
      <c r="R50" s="49"/>
      <c r="S50" s="47"/>
    </row>
    <row r="51" spans="1:21" s="1" customFormat="1" ht="14.25" customHeight="1">
      <c r="A51" s="74"/>
      <c r="B51" s="17"/>
      <c r="C51" s="38"/>
      <c r="D51" s="17"/>
      <c r="E51" s="17"/>
      <c r="F51" s="17"/>
      <c r="G51" s="17"/>
      <c r="H51" s="17"/>
      <c r="I51" s="17"/>
      <c r="J51" s="17"/>
      <c r="K51" s="17"/>
      <c r="L51" s="17"/>
      <c r="M51" s="17"/>
      <c r="N51" s="17"/>
      <c r="O51" s="17"/>
      <c r="P51" s="17"/>
      <c r="Q51" s="17"/>
      <c r="R51" s="17"/>
      <c r="S51" s="42"/>
      <c r="T51" s="11"/>
      <c r="U51" s="12"/>
    </row>
    <row r="52" spans="1:21" s="1" customFormat="1" ht="21" customHeight="1" thickBot="1">
      <c r="A52" s="74"/>
      <c r="B52" s="17" t="s">
        <v>149</v>
      </c>
      <c r="C52" s="38"/>
      <c r="D52" s="17"/>
      <c r="E52" s="17"/>
      <c r="F52" s="17"/>
      <c r="G52" s="17"/>
      <c r="H52" s="17"/>
      <c r="I52" s="17"/>
      <c r="J52" s="17"/>
      <c r="K52" s="17"/>
      <c r="L52" s="17"/>
      <c r="M52" s="17"/>
      <c r="N52" s="17"/>
      <c r="O52" s="17"/>
      <c r="P52" s="17"/>
      <c r="Q52" s="17"/>
      <c r="R52" s="17"/>
      <c r="S52" s="42"/>
      <c r="T52" s="11"/>
      <c r="U52" s="12"/>
    </row>
    <row r="53" spans="1:21" s="1" customFormat="1" ht="21" customHeight="1" thickBot="1">
      <c r="A53" s="74"/>
      <c r="B53" s="335" t="s">
        <v>65</v>
      </c>
      <c r="C53" s="336"/>
      <c r="D53" s="12"/>
      <c r="E53" s="49"/>
      <c r="F53" s="49"/>
      <c r="G53" s="49"/>
      <c r="H53" s="49"/>
      <c r="I53" s="49"/>
      <c r="J53" s="49"/>
      <c r="K53" s="49"/>
      <c r="L53" s="49"/>
      <c r="M53" s="49"/>
      <c r="N53" s="49"/>
      <c r="O53" s="49"/>
      <c r="P53" s="49"/>
      <c r="Q53" s="49"/>
      <c r="R53" s="49"/>
      <c r="S53" s="47"/>
    </row>
    <row r="54" spans="1:21" s="1" customFormat="1" ht="21" customHeight="1" thickBot="1">
      <c r="A54" s="74"/>
      <c r="B54" s="337"/>
      <c r="C54" s="337"/>
      <c r="D54" s="12"/>
      <c r="E54" s="49"/>
      <c r="F54" s="49"/>
      <c r="G54" s="49"/>
      <c r="H54" s="49"/>
      <c r="I54" s="49"/>
      <c r="J54" s="49"/>
      <c r="K54" s="49"/>
      <c r="L54" s="49"/>
      <c r="M54" s="49"/>
      <c r="N54" s="49"/>
      <c r="O54" s="49"/>
      <c r="P54" s="49"/>
      <c r="Q54" s="49"/>
      <c r="R54" s="49"/>
      <c r="S54" s="47"/>
    </row>
    <row r="55" spans="1:21" s="1" customFormat="1" ht="21" customHeight="1" thickBot="1">
      <c r="A55" s="74"/>
      <c r="B55" s="151" t="s">
        <v>143</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4"/>
      <c r="B56" s="316" t="s">
        <v>94</v>
      </c>
      <c r="C56" s="318"/>
      <c r="D56" s="338" t="s">
        <v>95</v>
      </c>
      <c r="E56" s="338"/>
      <c r="F56" s="11"/>
      <c r="G56" s="12"/>
      <c r="H56" s="49"/>
      <c r="I56" s="49"/>
      <c r="J56" s="49"/>
      <c r="K56" s="49"/>
      <c r="L56" s="49"/>
      <c r="M56" s="49"/>
      <c r="N56" s="49"/>
      <c r="O56" s="49"/>
      <c r="P56" s="49"/>
      <c r="Q56" s="49"/>
      <c r="R56" s="49"/>
      <c r="S56" s="47"/>
    </row>
    <row r="57" spans="1:21" s="1" customFormat="1" ht="21" customHeight="1">
      <c r="A57" s="74"/>
      <c r="B57" s="339"/>
      <c r="C57" s="340"/>
      <c r="D57" s="341"/>
      <c r="E57" s="342"/>
      <c r="F57" s="11"/>
      <c r="G57" s="12"/>
      <c r="H57" s="49"/>
      <c r="I57" s="49"/>
      <c r="J57" s="49"/>
      <c r="K57" s="49"/>
      <c r="L57" s="49"/>
      <c r="M57" s="49"/>
      <c r="N57" s="49"/>
      <c r="O57" s="49"/>
      <c r="P57" s="49"/>
      <c r="Q57" s="49"/>
      <c r="R57" s="49"/>
      <c r="S57" s="47"/>
    </row>
    <row r="58" spans="1:21" s="1" customFormat="1" ht="21" customHeight="1">
      <c r="A58" s="74"/>
      <c r="B58" s="331"/>
      <c r="C58" s="332"/>
      <c r="D58" s="333"/>
      <c r="E58" s="334"/>
      <c r="F58" s="11"/>
      <c r="G58" s="12"/>
      <c r="H58" s="49"/>
      <c r="I58" s="49"/>
      <c r="J58" s="49"/>
      <c r="K58" s="49"/>
      <c r="L58" s="49"/>
      <c r="M58" s="49"/>
      <c r="N58" s="49"/>
      <c r="O58" s="49"/>
      <c r="P58" s="49"/>
      <c r="Q58" s="49"/>
      <c r="R58" s="49"/>
      <c r="S58" s="47"/>
    </row>
    <row r="59" spans="1:21" s="1" customFormat="1" ht="21" customHeight="1">
      <c r="A59" s="74"/>
      <c r="B59" s="331"/>
      <c r="C59" s="332"/>
      <c r="D59" s="333"/>
      <c r="E59" s="334"/>
      <c r="F59" s="11"/>
      <c r="G59" s="12"/>
      <c r="H59" s="49"/>
      <c r="I59" s="49"/>
      <c r="J59" s="49"/>
      <c r="K59" s="49"/>
      <c r="L59" s="49"/>
      <c r="M59" s="49"/>
      <c r="N59" s="49"/>
      <c r="O59" s="49"/>
      <c r="P59" s="49"/>
      <c r="Q59" s="49"/>
      <c r="R59" s="49"/>
      <c r="S59" s="47"/>
    </row>
    <row r="60" spans="1:21" s="1" customFormat="1" ht="21" customHeight="1">
      <c r="A60" s="74"/>
      <c r="B60" s="331"/>
      <c r="C60" s="332"/>
      <c r="D60" s="333"/>
      <c r="E60" s="334"/>
      <c r="F60" s="11"/>
      <c r="G60" s="12"/>
      <c r="H60" s="49"/>
      <c r="I60" s="49"/>
      <c r="J60" s="49"/>
      <c r="K60" s="49"/>
      <c r="L60" s="49"/>
      <c r="M60" s="49"/>
      <c r="N60" s="49"/>
      <c r="O60" s="49"/>
      <c r="P60" s="49"/>
      <c r="Q60" s="49"/>
      <c r="R60" s="49"/>
      <c r="S60" s="47"/>
    </row>
    <row r="61" spans="1:21" s="1" customFormat="1" ht="21" customHeight="1">
      <c r="A61" s="74"/>
      <c r="B61" s="321"/>
      <c r="C61" s="322"/>
      <c r="D61" s="323"/>
      <c r="E61" s="324"/>
      <c r="F61" s="11"/>
      <c r="G61" s="12"/>
      <c r="H61" s="49"/>
      <c r="I61" s="49"/>
      <c r="J61" s="49"/>
      <c r="K61" s="49"/>
      <c r="L61" s="49"/>
      <c r="M61" s="49"/>
      <c r="N61" s="49"/>
      <c r="O61" s="49"/>
      <c r="P61" s="49"/>
      <c r="Q61" s="49"/>
      <c r="R61" s="49"/>
      <c r="S61" s="47"/>
    </row>
    <row r="62" spans="1:21" s="1" customFormat="1" ht="21" customHeight="1" thickBot="1">
      <c r="A62" s="74"/>
      <c r="B62" s="325"/>
      <c r="C62" s="326"/>
      <c r="D62" s="327"/>
      <c r="E62" s="328"/>
      <c r="F62" s="11"/>
      <c r="G62" s="12"/>
      <c r="H62" s="49"/>
      <c r="I62" s="49"/>
      <c r="J62" s="49"/>
      <c r="K62" s="49"/>
      <c r="L62" s="49"/>
      <c r="M62" s="49"/>
      <c r="N62" s="49"/>
      <c r="O62" s="49"/>
      <c r="P62" s="49"/>
      <c r="Q62" s="49"/>
      <c r="R62" s="49"/>
      <c r="S62" s="47"/>
    </row>
    <row r="63" spans="1:21" s="1" customFormat="1" ht="21" customHeight="1">
      <c r="A63" s="74"/>
      <c r="B63" s="17"/>
      <c r="C63" s="38"/>
      <c r="D63" s="17"/>
      <c r="E63" s="17"/>
      <c r="F63" s="17"/>
      <c r="G63" s="17"/>
      <c r="H63" s="17"/>
      <c r="I63" s="17"/>
      <c r="J63" s="17"/>
      <c r="K63" s="17"/>
      <c r="L63" s="17"/>
      <c r="M63" s="17"/>
      <c r="N63" s="17"/>
      <c r="O63" s="17"/>
      <c r="P63" s="17"/>
      <c r="Q63" s="17"/>
      <c r="R63" s="17"/>
      <c r="S63" s="42"/>
      <c r="T63" s="11"/>
      <c r="U63" s="12"/>
    </row>
    <row r="64" spans="1:21" s="40" customFormat="1" ht="22.2">
      <c r="A64" s="75"/>
      <c r="B64" s="39" t="s">
        <v>21</v>
      </c>
      <c r="C64" s="76"/>
      <c r="D64" s="32"/>
      <c r="E64" s="32"/>
      <c r="F64" s="32"/>
      <c r="G64" s="32"/>
      <c r="H64" s="32"/>
      <c r="I64" s="32"/>
      <c r="J64" s="32"/>
      <c r="K64" s="32"/>
      <c r="L64" s="32"/>
      <c r="M64" s="76"/>
      <c r="N64" s="76"/>
      <c r="O64" s="76"/>
      <c r="P64" s="76"/>
      <c r="Q64" s="76"/>
      <c r="R64" s="76"/>
      <c r="S64" s="77"/>
    </row>
    <row r="65" spans="1:30" s="40" customFormat="1" ht="19.2" customHeight="1">
      <c r="A65" s="75"/>
      <c r="B65" s="39" t="s">
        <v>46</v>
      </c>
      <c r="C65" s="76"/>
      <c r="D65" s="32"/>
      <c r="E65" s="32"/>
      <c r="F65" s="32"/>
      <c r="G65" s="32"/>
      <c r="H65" s="32"/>
      <c r="I65" s="32"/>
      <c r="J65" s="32"/>
      <c r="K65" s="32"/>
      <c r="L65" s="32"/>
      <c r="M65" s="76"/>
      <c r="N65" s="76"/>
      <c r="O65" s="76"/>
      <c r="P65" s="76"/>
      <c r="Q65" s="76"/>
      <c r="R65" s="76"/>
      <c r="S65" s="77"/>
    </row>
    <row r="66" spans="1:30" s="40" customFormat="1" ht="19.2" customHeight="1">
      <c r="A66" s="75"/>
      <c r="B66" s="39" t="s">
        <v>84</v>
      </c>
      <c r="C66" s="76"/>
      <c r="D66" s="32"/>
      <c r="E66" s="32"/>
      <c r="F66" s="32"/>
      <c r="G66" s="32"/>
      <c r="H66" s="32"/>
      <c r="I66" s="32"/>
      <c r="J66" s="32"/>
      <c r="K66" s="32"/>
      <c r="L66" s="32"/>
      <c r="M66" s="76"/>
      <c r="N66" s="76"/>
      <c r="O66" s="76"/>
      <c r="P66" s="76"/>
      <c r="Q66" s="76"/>
      <c r="R66" s="76"/>
      <c r="S66" s="77"/>
    </row>
    <row r="67" spans="1:30" s="40" customFormat="1" ht="12.6" customHeight="1">
      <c r="A67" s="75"/>
      <c r="B67" s="78"/>
      <c r="C67" s="76"/>
      <c r="D67" s="32"/>
      <c r="E67" s="32"/>
      <c r="F67" s="32"/>
      <c r="G67" s="32"/>
      <c r="H67" s="32"/>
      <c r="I67" s="32"/>
      <c r="J67" s="32"/>
      <c r="K67" s="32"/>
      <c r="L67" s="32"/>
      <c r="M67" s="76"/>
      <c r="N67" s="76"/>
      <c r="O67" s="76"/>
      <c r="P67" s="76"/>
      <c r="Q67" s="76"/>
      <c r="R67" s="76"/>
      <c r="S67" s="77"/>
    </row>
    <row r="68" spans="1:30" s="34" customFormat="1" ht="18" customHeight="1">
      <c r="A68" s="79"/>
      <c r="B68" s="39" t="s">
        <v>9</v>
      </c>
      <c r="C68" s="39"/>
      <c r="D68" s="39"/>
      <c r="E68" s="39"/>
      <c r="F68" s="39"/>
      <c r="G68" s="39"/>
      <c r="H68" s="39"/>
      <c r="I68" s="39"/>
      <c r="J68" s="39"/>
      <c r="K68" s="39"/>
      <c r="L68" s="39"/>
      <c r="M68" s="39"/>
      <c r="N68" s="39"/>
      <c r="O68" s="39"/>
      <c r="P68" s="39"/>
      <c r="Q68" s="39"/>
      <c r="R68" s="39"/>
      <c r="S68" s="80"/>
      <c r="T68" s="33"/>
      <c r="U68" s="18"/>
    </row>
    <row r="69" spans="1:30" s="34" customFormat="1" ht="18" customHeight="1">
      <c r="A69" s="79"/>
      <c r="B69" s="39" t="s">
        <v>13</v>
      </c>
      <c r="C69" s="39"/>
      <c r="D69" s="39"/>
      <c r="E69" s="39"/>
      <c r="F69" s="39"/>
      <c r="G69" s="39"/>
      <c r="H69" s="39"/>
      <c r="I69" s="39"/>
      <c r="J69" s="39"/>
      <c r="K69" s="39"/>
      <c r="L69" s="39"/>
      <c r="M69" s="39"/>
      <c r="N69" s="39"/>
      <c r="O69" s="39"/>
      <c r="P69" s="39"/>
      <c r="Q69" s="39"/>
      <c r="R69" s="39"/>
      <c r="S69" s="80"/>
      <c r="T69" s="33"/>
      <c r="U69" s="18"/>
      <c r="V69" s="39"/>
      <c r="W69" s="39"/>
      <c r="X69" s="39"/>
      <c r="Y69" s="39"/>
      <c r="Z69" s="39"/>
      <c r="AA69" s="39"/>
      <c r="AB69" s="39"/>
      <c r="AC69" s="39"/>
      <c r="AD69" s="39"/>
    </row>
    <row r="70" spans="1:30" s="34" customFormat="1" ht="18" customHeight="1">
      <c r="A70" s="79"/>
      <c r="B70" s="39" t="s">
        <v>36</v>
      </c>
      <c r="C70" s="39"/>
      <c r="D70" s="39"/>
      <c r="E70" s="39"/>
      <c r="F70" s="39"/>
      <c r="G70" s="39"/>
      <c r="H70" s="39"/>
      <c r="I70" s="39"/>
      <c r="J70" s="39"/>
      <c r="K70" s="39"/>
      <c r="L70" s="39"/>
      <c r="M70" s="39"/>
      <c r="N70" s="39"/>
      <c r="O70" s="39"/>
      <c r="P70" s="39"/>
      <c r="Q70" s="39"/>
      <c r="R70" s="39"/>
      <c r="S70" s="81"/>
      <c r="T70" s="39"/>
      <c r="U70" s="39"/>
    </row>
    <row r="71" spans="1:30" s="34" customFormat="1" ht="33" customHeight="1">
      <c r="A71" s="79"/>
      <c r="B71" s="82"/>
      <c r="C71" s="329" t="s">
        <v>110</v>
      </c>
      <c r="D71" s="329"/>
      <c r="E71" s="329"/>
      <c r="F71" s="329"/>
      <c r="G71" s="329"/>
      <c r="H71" s="329"/>
      <c r="I71" s="329"/>
      <c r="J71" s="329"/>
      <c r="K71" s="329"/>
      <c r="L71" s="329"/>
      <c r="M71" s="329"/>
      <c r="N71" s="329"/>
      <c r="O71" s="329"/>
      <c r="P71" s="329"/>
      <c r="Q71" s="329"/>
      <c r="R71" s="329"/>
      <c r="S71" s="330"/>
    </row>
    <row r="72" spans="1:30" s="34" customFormat="1" ht="16.2">
      <c r="A72" s="79"/>
      <c r="B72" s="82"/>
      <c r="C72" s="39" t="s">
        <v>54</v>
      </c>
      <c r="D72" s="39"/>
      <c r="E72" s="39"/>
      <c r="F72" s="39"/>
      <c r="G72" s="39"/>
      <c r="H72" s="39"/>
      <c r="I72" s="39"/>
      <c r="J72" s="39"/>
      <c r="K72" s="39"/>
      <c r="L72" s="39"/>
      <c r="M72" s="39"/>
      <c r="N72" s="39"/>
      <c r="O72" s="39"/>
      <c r="P72" s="39"/>
      <c r="Q72" s="39"/>
      <c r="R72" s="39"/>
      <c r="S72" s="80"/>
    </row>
    <row r="73" spans="1:30" s="34" customFormat="1" ht="16.2">
      <c r="A73" s="79"/>
      <c r="B73" s="82"/>
      <c r="C73" s="39" t="s">
        <v>57</v>
      </c>
      <c r="D73" s="39"/>
      <c r="E73" s="39"/>
      <c r="F73" s="39"/>
      <c r="G73" s="39"/>
      <c r="H73" s="39"/>
      <c r="I73" s="39"/>
      <c r="J73" s="39"/>
      <c r="K73" s="39"/>
      <c r="L73" s="39"/>
      <c r="M73" s="39"/>
      <c r="N73" s="39"/>
      <c r="O73" s="39"/>
      <c r="P73" s="39"/>
      <c r="Q73" s="39"/>
      <c r="R73" s="39"/>
      <c r="S73" s="81"/>
    </row>
    <row r="74" spans="1:30" ht="18.600000000000001" thickBot="1">
      <c r="A74" s="83"/>
      <c r="B74" s="73"/>
      <c r="C74" s="73"/>
      <c r="D74" s="73"/>
      <c r="E74" s="73"/>
      <c r="F74" s="73"/>
      <c r="G74" s="73"/>
      <c r="H74" s="73"/>
      <c r="I74" s="73"/>
      <c r="J74" s="73"/>
      <c r="K74" s="73"/>
      <c r="L74" s="73"/>
      <c r="M74" s="73"/>
      <c r="N74" s="73"/>
      <c r="O74" s="73"/>
      <c r="P74" s="73"/>
      <c r="Q74" s="73"/>
      <c r="R74" s="73"/>
      <c r="S74" s="84"/>
    </row>
    <row r="75" spans="1:30" ht="22.2" customHeight="1" thickBot="1">
      <c r="A75" s="123" t="s">
        <v>53</v>
      </c>
      <c r="B75" s="124"/>
      <c r="C75" s="125"/>
      <c r="D75" s="125"/>
      <c r="E75" s="125"/>
      <c r="F75" s="125"/>
      <c r="G75" s="125"/>
      <c r="H75" s="125"/>
      <c r="I75" s="125"/>
      <c r="J75" s="125"/>
      <c r="K75" s="125"/>
      <c r="L75" s="125"/>
      <c r="M75" s="125"/>
      <c r="N75" s="125"/>
      <c r="O75" s="125"/>
      <c r="P75" s="125"/>
      <c r="Q75" s="125"/>
      <c r="R75" s="125"/>
      <c r="S75" s="126"/>
    </row>
    <row r="76" spans="1:30" ht="19.5" customHeight="1" thickBot="1">
      <c r="A76" s="85"/>
      <c r="B76" s="258" t="s">
        <v>126</v>
      </c>
      <c r="C76" s="259"/>
      <c r="D76" s="259"/>
      <c r="E76" s="259"/>
      <c r="F76" s="260"/>
      <c r="G76" s="73"/>
      <c r="H76" s="73"/>
      <c r="I76" s="73"/>
      <c r="J76" s="73"/>
      <c r="K76" s="73"/>
      <c r="L76" s="73"/>
      <c r="M76" s="73"/>
      <c r="N76" s="73"/>
      <c r="O76" s="73"/>
      <c r="P76" s="73"/>
      <c r="Q76" s="73"/>
      <c r="R76" s="73"/>
      <c r="S76" s="84"/>
    </row>
    <row r="77" spans="1:30" ht="18.600000000000001" thickBot="1">
      <c r="A77" s="85"/>
      <c r="B77" s="301"/>
      <c r="C77" s="302"/>
      <c r="D77" s="302"/>
      <c r="E77" s="302"/>
      <c r="F77" s="303"/>
      <c r="G77" s="73"/>
      <c r="H77" s="73"/>
      <c r="I77" s="73"/>
      <c r="J77" s="73"/>
      <c r="K77" s="73"/>
      <c r="L77" s="73"/>
      <c r="M77" s="73"/>
      <c r="N77" s="73"/>
      <c r="O77" s="73"/>
      <c r="P77" s="73"/>
      <c r="Q77" s="73"/>
      <c r="R77" s="73"/>
      <c r="S77" s="84"/>
    </row>
    <row r="78" spans="1:30" ht="22.2" customHeight="1" thickBot="1">
      <c r="A78" s="85"/>
      <c r="B78" s="304" t="s">
        <v>59</v>
      </c>
      <c r="C78" s="305"/>
      <c r="D78" s="306" t="str">
        <f>IFERROR(VLOOKUP(B77,光熱費支援金基準額!C:E,3,FALSE),"")</f>
        <v/>
      </c>
      <c r="E78" s="307"/>
      <c r="F78" s="135" t="s">
        <v>11</v>
      </c>
      <c r="G78" s="73"/>
      <c r="H78" s="73"/>
      <c r="I78" s="73"/>
      <c r="J78" s="73"/>
      <c r="K78" s="73"/>
      <c r="L78" s="73"/>
      <c r="M78" s="73"/>
      <c r="N78" s="73"/>
      <c r="O78" s="73"/>
      <c r="P78" s="73"/>
      <c r="Q78" s="73"/>
      <c r="R78" s="73"/>
      <c r="S78" s="84"/>
      <c r="T78" s="149"/>
    </row>
    <row r="79" spans="1:30" s="41" customFormat="1" ht="33.75" customHeight="1">
      <c r="A79" s="86"/>
      <c r="B79" s="308" t="s">
        <v>127</v>
      </c>
      <c r="C79" s="308"/>
      <c r="D79" s="308"/>
      <c r="E79" s="308"/>
      <c r="F79" s="308"/>
      <c r="G79" s="308"/>
      <c r="H79" s="308"/>
      <c r="I79" s="308"/>
      <c r="J79" s="308"/>
      <c r="K79" s="308"/>
      <c r="L79" s="308"/>
      <c r="M79" s="308"/>
      <c r="N79" s="308"/>
      <c r="O79" s="308"/>
      <c r="P79" s="308"/>
      <c r="Q79" s="308"/>
      <c r="R79" s="308"/>
      <c r="S79" s="309"/>
    </row>
    <row r="80" spans="1:30" ht="12.6" customHeight="1">
      <c r="A80" s="85"/>
      <c r="B80" s="87"/>
      <c r="C80" s="87"/>
      <c r="D80" s="16"/>
      <c r="E80" s="16"/>
      <c r="F80" s="16"/>
      <c r="G80" s="16"/>
      <c r="H80" s="16"/>
      <c r="I80" s="16"/>
      <c r="J80" s="16"/>
      <c r="K80" s="16"/>
      <c r="L80" s="16"/>
      <c r="M80" s="87"/>
      <c r="N80" s="87"/>
      <c r="O80" s="87"/>
      <c r="P80" s="87"/>
      <c r="Q80" s="87"/>
      <c r="R80" s="87"/>
      <c r="S80" s="84"/>
    </row>
    <row r="81" spans="1:19" s="40" customFormat="1" ht="19.95" customHeight="1">
      <c r="A81" s="75"/>
      <c r="B81" s="39" t="s">
        <v>21</v>
      </c>
      <c r="C81" s="76"/>
      <c r="D81" s="32"/>
      <c r="E81" s="32"/>
      <c r="F81" s="32"/>
      <c r="G81" s="32"/>
      <c r="H81" s="32"/>
      <c r="I81" s="32"/>
      <c r="J81" s="32"/>
      <c r="K81" s="32"/>
      <c r="L81" s="32"/>
      <c r="M81" s="76"/>
      <c r="N81" s="76"/>
      <c r="O81" s="76"/>
      <c r="P81" s="76"/>
      <c r="Q81" s="76"/>
      <c r="R81" s="76"/>
      <c r="S81" s="77"/>
    </row>
    <row r="82" spans="1:19" s="40" customFormat="1" ht="19.95" customHeight="1">
      <c r="A82" s="75"/>
      <c r="B82" s="39" t="s">
        <v>46</v>
      </c>
      <c r="C82" s="76"/>
      <c r="D82" s="32"/>
      <c r="E82" s="32"/>
      <c r="F82" s="32"/>
      <c r="G82" s="32"/>
      <c r="H82" s="32"/>
      <c r="I82" s="32"/>
      <c r="J82" s="32"/>
      <c r="K82" s="32"/>
      <c r="L82" s="32"/>
      <c r="M82" s="76"/>
      <c r="N82" s="76"/>
      <c r="O82" s="76"/>
      <c r="P82" s="76"/>
      <c r="Q82" s="76"/>
      <c r="R82" s="76"/>
      <c r="S82" s="77"/>
    </row>
    <row r="83" spans="1:19" s="40" customFormat="1" ht="19.95" customHeight="1">
      <c r="A83" s="75"/>
      <c r="B83" s="39" t="s">
        <v>103</v>
      </c>
      <c r="C83" s="76"/>
      <c r="D83" s="32"/>
      <c r="E83" s="32"/>
      <c r="F83" s="32"/>
      <c r="G83" s="32"/>
      <c r="H83" s="32"/>
      <c r="I83" s="32"/>
      <c r="J83" s="32"/>
      <c r="K83" s="32"/>
      <c r="L83" s="32"/>
      <c r="M83" s="76"/>
      <c r="N83" s="76"/>
      <c r="O83" s="76"/>
      <c r="P83" s="76"/>
      <c r="Q83" s="76"/>
      <c r="R83" s="76"/>
      <c r="S83" s="77"/>
    </row>
    <row r="84" spans="1:19" s="40" customFormat="1" ht="19.95" customHeight="1">
      <c r="A84" s="75"/>
      <c r="B84" s="78" t="s">
        <v>109</v>
      </c>
      <c r="C84" s="76"/>
      <c r="D84" s="32"/>
      <c r="E84" s="32"/>
      <c r="F84" s="32"/>
      <c r="G84" s="32"/>
      <c r="H84" s="32"/>
      <c r="I84" s="32"/>
      <c r="J84" s="32"/>
      <c r="K84" s="32"/>
      <c r="L84" s="32"/>
      <c r="M84" s="76"/>
      <c r="N84" s="76"/>
      <c r="O84" s="76"/>
      <c r="P84" s="76"/>
      <c r="Q84" s="76"/>
      <c r="R84" s="76"/>
      <c r="S84" s="77"/>
    </row>
    <row r="85" spans="1:19" ht="10.199999999999999" customHeight="1">
      <c r="A85" s="85"/>
      <c r="B85" s="87"/>
      <c r="C85" s="87"/>
      <c r="D85" s="16"/>
      <c r="E85" s="16"/>
      <c r="F85" s="16"/>
      <c r="G85" s="16"/>
      <c r="H85" s="16"/>
      <c r="I85" s="16"/>
      <c r="J85" s="16"/>
      <c r="K85" s="16"/>
      <c r="L85" s="16"/>
      <c r="M85" s="87"/>
      <c r="N85" s="87"/>
      <c r="O85" s="87"/>
      <c r="P85" s="87"/>
      <c r="Q85" s="87"/>
      <c r="R85" s="87"/>
      <c r="S85" s="84"/>
    </row>
    <row r="86" spans="1:19" s="15" customFormat="1" ht="22.2">
      <c r="A86" s="88"/>
      <c r="B86" s="39" t="s">
        <v>9</v>
      </c>
      <c r="C86" s="32"/>
      <c r="D86" s="16"/>
      <c r="E86" s="16"/>
      <c r="F86" s="16"/>
      <c r="G86" s="16"/>
      <c r="H86" s="16"/>
      <c r="I86" s="16"/>
      <c r="J86" s="16"/>
      <c r="K86" s="16"/>
      <c r="L86" s="16"/>
      <c r="M86" s="16"/>
      <c r="N86" s="16"/>
      <c r="O86" s="16"/>
      <c r="P86" s="16"/>
      <c r="Q86" s="16"/>
      <c r="R86" s="16"/>
      <c r="S86" s="89"/>
    </row>
    <row r="87" spans="1:19" s="15" customFormat="1" ht="22.2">
      <c r="A87" s="90"/>
      <c r="B87" s="39" t="s">
        <v>13</v>
      </c>
      <c r="C87" s="76"/>
      <c r="D87" s="87"/>
      <c r="E87" s="87"/>
      <c r="F87" s="87"/>
      <c r="G87" s="87"/>
      <c r="H87" s="87"/>
      <c r="I87" s="87"/>
      <c r="J87" s="87"/>
      <c r="K87" s="87"/>
      <c r="L87" s="87"/>
      <c r="M87" s="87"/>
      <c r="N87" s="87"/>
      <c r="O87" s="87"/>
      <c r="P87" s="87"/>
      <c r="Q87" s="87"/>
      <c r="R87" s="87"/>
      <c r="S87" s="89"/>
    </row>
    <row r="88" spans="1:19" s="15" customFormat="1" ht="22.2">
      <c r="A88" s="90"/>
      <c r="B88" s="39" t="s">
        <v>36</v>
      </c>
      <c r="C88" s="76"/>
      <c r="D88" s="87"/>
      <c r="E88" s="87"/>
      <c r="F88" s="87"/>
      <c r="G88" s="87"/>
      <c r="H88" s="87"/>
      <c r="I88" s="87"/>
      <c r="J88" s="87"/>
      <c r="K88" s="87"/>
      <c r="L88" s="87"/>
      <c r="M88" s="87"/>
      <c r="N88" s="87"/>
      <c r="O88" s="87"/>
      <c r="P88" s="87"/>
      <c r="Q88" s="87"/>
      <c r="R88" s="87"/>
      <c r="S88" s="89"/>
    </row>
    <row r="89" spans="1:19" s="15" customFormat="1" ht="19.2">
      <c r="A89" s="90"/>
      <c r="B89" s="82"/>
      <c r="C89" s="39" t="s">
        <v>108</v>
      </c>
      <c r="D89" s="87"/>
      <c r="E89" s="87"/>
      <c r="F89" s="87"/>
      <c r="G89" s="87"/>
      <c r="H89" s="87"/>
      <c r="I89" s="87"/>
      <c r="J89" s="87"/>
      <c r="K89" s="87"/>
      <c r="L89" s="87"/>
      <c r="M89" s="87"/>
      <c r="N89" s="87"/>
      <c r="O89" s="87"/>
      <c r="P89" s="87"/>
      <c r="Q89" s="87"/>
      <c r="R89" s="87"/>
      <c r="S89" s="89"/>
    </row>
    <row r="90" spans="1:19" s="15" customFormat="1" ht="19.8" thickBot="1">
      <c r="A90" s="91"/>
      <c r="B90" s="92"/>
      <c r="C90" s="93" t="s">
        <v>57</v>
      </c>
      <c r="D90" s="94"/>
      <c r="E90" s="94"/>
      <c r="F90" s="94"/>
      <c r="G90" s="94"/>
      <c r="H90" s="94"/>
      <c r="I90" s="94"/>
      <c r="J90" s="94"/>
      <c r="K90" s="94"/>
      <c r="L90" s="94"/>
      <c r="M90" s="94"/>
      <c r="N90" s="94"/>
      <c r="O90" s="94"/>
      <c r="P90" s="94"/>
      <c r="Q90" s="94"/>
      <c r="R90" s="94"/>
      <c r="S90" s="95"/>
    </row>
    <row r="91" spans="1:19" s="34" customFormat="1" ht="28.2" customHeight="1" thickBot="1">
      <c r="A91" s="310" t="s">
        <v>63</v>
      </c>
      <c r="B91" s="311"/>
      <c r="C91" s="311"/>
      <c r="D91" s="311"/>
      <c r="E91" s="311"/>
      <c r="F91" s="311"/>
      <c r="G91" s="311"/>
      <c r="H91" s="311"/>
      <c r="I91" s="311"/>
      <c r="J91" s="311"/>
      <c r="K91" s="311"/>
      <c r="L91" s="311"/>
      <c r="M91" s="311"/>
      <c r="N91" s="311"/>
      <c r="O91" s="311"/>
      <c r="P91" s="311"/>
      <c r="Q91" s="311"/>
      <c r="R91" s="311"/>
      <c r="S91" s="312"/>
    </row>
    <row r="92" spans="1:19" s="1" customFormat="1" ht="28.95" customHeight="1" thickBot="1">
      <c r="A92" s="46"/>
      <c r="B92" s="155" t="s">
        <v>17</v>
      </c>
      <c r="C92" s="8"/>
      <c r="D92" s="8"/>
      <c r="E92" s="8"/>
      <c r="F92" s="8"/>
      <c r="G92" s="8"/>
      <c r="H92" s="8"/>
      <c r="I92" s="8"/>
      <c r="J92" s="8"/>
      <c r="K92" s="8"/>
      <c r="L92" s="8"/>
      <c r="M92" s="8"/>
      <c r="N92" s="8"/>
      <c r="O92" s="9"/>
      <c r="P92" s="10"/>
      <c r="Q92" s="3"/>
      <c r="R92" s="3"/>
      <c r="S92" s="62"/>
    </row>
    <row r="93" spans="1:19" s="1" customFormat="1" ht="60" customHeight="1" thickBot="1">
      <c r="A93" s="313" t="s">
        <v>26</v>
      </c>
      <c r="B93" s="316" t="s">
        <v>114</v>
      </c>
      <c r="C93" s="317"/>
      <c r="D93" s="317"/>
      <c r="E93" s="317"/>
      <c r="F93" s="318"/>
      <c r="G93" s="258" t="s">
        <v>55</v>
      </c>
      <c r="H93" s="260"/>
      <c r="I93" s="258" t="s">
        <v>122</v>
      </c>
      <c r="J93" s="259"/>
      <c r="K93" s="259"/>
      <c r="L93" s="259"/>
      <c r="M93" s="260"/>
      <c r="N93" s="46"/>
      <c r="O93" s="49"/>
      <c r="P93" s="49"/>
      <c r="Q93" s="49"/>
      <c r="R93" s="49"/>
      <c r="S93" s="47"/>
    </row>
    <row r="94" spans="1:19" s="1" customFormat="1" ht="20.399999999999999" customHeight="1">
      <c r="A94" s="314"/>
      <c r="B94" s="143">
        <v>1</v>
      </c>
      <c r="C94" s="319" t="s">
        <v>162</v>
      </c>
      <c r="D94" s="320"/>
      <c r="E94" s="320"/>
      <c r="F94" s="320"/>
      <c r="G94" s="296" t="s">
        <v>56</v>
      </c>
      <c r="H94" s="297"/>
      <c r="I94" s="298" t="s">
        <v>125</v>
      </c>
      <c r="J94" s="299"/>
      <c r="K94" s="299"/>
      <c r="L94" s="299"/>
      <c r="M94" s="300"/>
      <c r="N94" s="46"/>
      <c r="O94" s="49"/>
      <c r="P94" s="49"/>
      <c r="Q94" s="49"/>
      <c r="R94" s="49"/>
      <c r="S94" s="47"/>
    </row>
    <row r="95" spans="1:19" s="1" customFormat="1" ht="20.399999999999999" customHeight="1">
      <c r="A95" s="314"/>
      <c r="B95" s="144">
        <v>2</v>
      </c>
      <c r="C95" s="278"/>
      <c r="D95" s="279"/>
      <c r="E95" s="279"/>
      <c r="F95" s="279"/>
      <c r="G95" s="280"/>
      <c r="H95" s="281"/>
      <c r="I95" s="282"/>
      <c r="J95" s="283"/>
      <c r="K95" s="283"/>
      <c r="L95" s="283"/>
      <c r="M95" s="284"/>
      <c r="N95" s="46"/>
      <c r="O95" s="49"/>
      <c r="P95" s="49"/>
      <c r="Q95" s="49"/>
      <c r="R95" s="49"/>
      <c r="S95" s="47"/>
    </row>
    <row r="96" spans="1:19" s="1" customFormat="1" ht="20.399999999999999" customHeight="1">
      <c r="A96" s="314"/>
      <c r="B96" s="144">
        <v>3</v>
      </c>
      <c r="C96" s="278"/>
      <c r="D96" s="279"/>
      <c r="E96" s="279"/>
      <c r="F96" s="279"/>
      <c r="G96" s="280"/>
      <c r="H96" s="281"/>
      <c r="I96" s="282"/>
      <c r="J96" s="283"/>
      <c r="K96" s="283"/>
      <c r="L96" s="283"/>
      <c r="M96" s="284"/>
      <c r="N96" s="46"/>
      <c r="O96" s="49"/>
      <c r="P96" s="49"/>
      <c r="Q96" s="49"/>
      <c r="R96" s="49"/>
      <c r="S96" s="47"/>
    </row>
    <row r="97" spans="1:19" s="1" customFormat="1" ht="20.399999999999999" customHeight="1">
      <c r="A97" s="314"/>
      <c r="B97" s="144">
        <v>4</v>
      </c>
      <c r="C97" s="278"/>
      <c r="D97" s="279"/>
      <c r="E97" s="279"/>
      <c r="F97" s="279"/>
      <c r="G97" s="280"/>
      <c r="H97" s="281"/>
      <c r="I97" s="282"/>
      <c r="J97" s="283"/>
      <c r="K97" s="283"/>
      <c r="L97" s="283"/>
      <c r="M97" s="284"/>
      <c r="N97" s="46"/>
      <c r="O97" s="49"/>
      <c r="P97" s="49"/>
      <c r="Q97" s="49"/>
      <c r="R97" s="49"/>
      <c r="S97" s="47"/>
    </row>
    <row r="98" spans="1:19" s="1" customFormat="1" ht="20.399999999999999" customHeight="1">
      <c r="A98" s="314"/>
      <c r="B98" s="144">
        <v>5</v>
      </c>
      <c r="C98" s="278"/>
      <c r="D98" s="279"/>
      <c r="E98" s="279"/>
      <c r="F98" s="279"/>
      <c r="G98" s="280"/>
      <c r="H98" s="281"/>
      <c r="I98" s="282"/>
      <c r="J98" s="283"/>
      <c r="K98" s="283"/>
      <c r="L98" s="283"/>
      <c r="M98" s="284"/>
      <c r="N98" s="46"/>
      <c r="O98" s="49"/>
      <c r="P98" s="49"/>
      <c r="Q98" s="49"/>
      <c r="R98" s="49"/>
      <c r="S98" s="47"/>
    </row>
    <row r="99" spans="1:19" s="1" customFormat="1" ht="20.399999999999999" customHeight="1">
      <c r="A99" s="314"/>
      <c r="B99" s="144">
        <v>6</v>
      </c>
      <c r="C99" s="278"/>
      <c r="D99" s="279"/>
      <c r="E99" s="279"/>
      <c r="F99" s="279"/>
      <c r="G99" s="280"/>
      <c r="H99" s="281"/>
      <c r="I99" s="282"/>
      <c r="J99" s="283"/>
      <c r="K99" s="283"/>
      <c r="L99" s="283"/>
      <c r="M99" s="284"/>
      <c r="N99" s="46"/>
      <c r="O99" s="49"/>
      <c r="P99" s="49"/>
      <c r="Q99" s="49"/>
      <c r="R99" s="49"/>
      <c r="S99" s="47"/>
    </row>
    <row r="100" spans="1:19" s="1" customFormat="1" ht="20.399999999999999" customHeight="1">
      <c r="A100" s="314"/>
      <c r="B100" s="144">
        <v>7</v>
      </c>
      <c r="C100" s="278"/>
      <c r="D100" s="279"/>
      <c r="E100" s="279"/>
      <c r="F100" s="279"/>
      <c r="G100" s="280"/>
      <c r="H100" s="281"/>
      <c r="I100" s="282"/>
      <c r="J100" s="283"/>
      <c r="K100" s="283"/>
      <c r="L100" s="283"/>
      <c r="M100" s="284"/>
      <c r="N100" s="46"/>
      <c r="O100" s="49"/>
      <c r="P100" s="49"/>
      <c r="Q100" s="49"/>
      <c r="R100" s="49"/>
      <c r="S100" s="47"/>
    </row>
    <row r="101" spans="1:19" s="1" customFormat="1" ht="20.399999999999999" customHeight="1">
      <c r="A101" s="314"/>
      <c r="B101" s="144">
        <v>8</v>
      </c>
      <c r="C101" s="278"/>
      <c r="D101" s="279"/>
      <c r="E101" s="279"/>
      <c r="F101" s="279"/>
      <c r="G101" s="280"/>
      <c r="H101" s="281"/>
      <c r="I101" s="282"/>
      <c r="J101" s="283"/>
      <c r="K101" s="283"/>
      <c r="L101" s="283"/>
      <c r="M101" s="284"/>
      <c r="N101" s="46"/>
      <c r="O101" s="49"/>
      <c r="P101" s="49"/>
      <c r="Q101" s="49"/>
      <c r="R101" s="49"/>
      <c r="S101" s="47"/>
    </row>
    <row r="102" spans="1:19" s="1" customFormat="1" ht="20.399999999999999" customHeight="1">
      <c r="A102" s="314"/>
      <c r="B102" s="144">
        <v>9</v>
      </c>
      <c r="C102" s="278"/>
      <c r="D102" s="279"/>
      <c r="E102" s="279"/>
      <c r="F102" s="285"/>
      <c r="G102" s="280"/>
      <c r="H102" s="281"/>
      <c r="I102" s="286"/>
      <c r="J102" s="287"/>
      <c r="K102" s="287"/>
      <c r="L102" s="287"/>
      <c r="M102" s="288"/>
      <c r="N102" s="46"/>
      <c r="O102" s="49"/>
      <c r="P102" s="49"/>
      <c r="Q102" s="49"/>
      <c r="R102" s="49"/>
      <c r="S102" s="47"/>
    </row>
    <row r="103" spans="1:19" s="1" customFormat="1" ht="20.399999999999999" customHeight="1" thickBot="1">
      <c r="A103" s="314"/>
      <c r="B103" s="144">
        <v>10</v>
      </c>
      <c r="C103" s="289"/>
      <c r="D103" s="290"/>
      <c r="E103" s="290"/>
      <c r="F103" s="290"/>
      <c r="G103" s="291"/>
      <c r="H103" s="292"/>
      <c r="I103" s="293"/>
      <c r="J103" s="294"/>
      <c r="K103" s="294"/>
      <c r="L103" s="294"/>
      <c r="M103" s="295"/>
      <c r="N103" s="46"/>
      <c r="O103" s="49"/>
      <c r="P103" s="49"/>
      <c r="Q103" s="49"/>
      <c r="R103" s="49"/>
      <c r="S103" s="47"/>
    </row>
    <row r="104" spans="1:19" s="1" customFormat="1" ht="33" customHeight="1" thickBot="1">
      <c r="A104" s="314"/>
      <c r="B104" s="258" t="s">
        <v>118</v>
      </c>
      <c r="C104" s="259"/>
      <c r="D104" s="259"/>
      <c r="E104" s="259"/>
      <c r="F104" s="260"/>
      <c r="G104" s="274">
        <f>COUNTIF(I94:M103,"自動車（病院・診療所）")</f>
        <v>1</v>
      </c>
      <c r="H104" s="275"/>
      <c r="I104" s="258" t="s">
        <v>14</v>
      </c>
      <c r="J104" s="260"/>
      <c r="K104" s="263">
        <f>17000*G104</f>
        <v>17000</v>
      </c>
      <c r="L104" s="264"/>
      <c r="M104" s="120" t="s">
        <v>11</v>
      </c>
      <c r="N104" s="49"/>
      <c r="O104" s="49"/>
      <c r="P104" s="49"/>
      <c r="Q104" s="49"/>
      <c r="R104" s="49"/>
      <c r="S104" s="47"/>
    </row>
    <row r="105" spans="1:19" s="1" customFormat="1" ht="33" customHeight="1" thickBot="1">
      <c r="A105" s="314"/>
      <c r="B105" s="258" t="s">
        <v>119</v>
      </c>
      <c r="C105" s="259"/>
      <c r="D105" s="259"/>
      <c r="E105" s="259"/>
      <c r="F105" s="260"/>
      <c r="G105" s="274">
        <f>COUNTIF(I94:M103,"自動車（通所系）")</f>
        <v>0</v>
      </c>
      <c r="H105" s="275"/>
      <c r="I105" s="258" t="s">
        <v>14</v>
      </c>
      <c r="J105" s="260"/>
      <c r="K105" s="263">
        <f>18000*G105</f>
        <v>0</v>
      </c>
      <c r="L105" s="264"/>
      <c r="M105" s="120" t="s">
        <v>11</v>
      </c>
      <c r="N105" s="49"/>
      <c r="O105" s="49"/>
      <c r="P105" s="49"/>
      <c r="Q105" s="49"/>
      <c r="R105" s="49"/>
      <c r="S105" s="47"/>
    </row>
    <row r="106" spans="1:19" s="1" customFormat="1" ht="33" customHeight="1" thickBot="1">
      <c r="A106" s="314"/>
      <c r="B106" s="258" t="s">
        <v>120</v>
      </c>
      <c r="C106" s="259"/>
      <c r="D106" s="259"/>
      <c r="E106" s="259"/>
      <c r="F106" s="260"/>
      <c r="G106" s="276">
        <f>COUNTIF(I94:M103,"自動車（入所系）")</f>
        <v>0</v>
      </c>
      <c r="H106" s="277"/>
      <c r="I106" s="258" t="s">
        <v>14</v>
      </c>
      <c r="J106" s="260"/>
      <c r="K106" s="263">
        <f>11000*G106</f>
        <v>0</v>
      </c>
      <c r="L106" s="264"/>
      <c r="M106" s="120" t="s">
        <v>11</v>
      </c>
      <c r="N106" s="49"/>
      <c r="O106" s="49"/>
      <c r="P106" s="49"/>
      <c r="Q106" s="49"/>
      <c r="R106" s="49"/>
      <c r="S106" s="47"/>
    </row>
    <row r="107" spans="1:19" s="1" customFormat="1" ht="33" customHeight="1" thickBot="1">
      <c r="A107" s="314"/>
      <c r="B107" s="258" t="s">
        <v>121</v>
      </c>
      <c r="C107" s="259"/>
      <c r="D107" s="259"/>
      <c r="E107" s="259"/>
      <c r="F107" s="259"/>
      <c r="G107" s="274">
        <f>COUNTIF(I94:M103,"自動車（訪問系）")</f>
        <v>0</v>
      </c>
      <c r="H107" s="275"/>
      <c r="I107" s="259" t="s">
        <v>14</v>
      </c>
      <c r="J107" s="260"/>
      <c r="K107" s="263">
        <f>11000*G107</f>
        <v>0</v>
      </c>
      <c r="L107" s="264"/>
      <c r="M107" s="120" t="s">
        <v>11</v>
      </c>
      <c r="N107" s="49"/>
      <c r="P107" s="49"/>
      <c r="Q107" s="49"/>
      <c r="R107" s="49"/>
      <c r="S107" s="47"/>
    </row>
    <row r="108" spans="1:19" s="1" customFormat="1" ht="33" customHeight="1" thickBot="1">
      <c r="A108" s="314"/>
      <c r="B108" s="258" t="s">
        <v>123</v>
      </c>
      <c r="C108" s="259"/>
      <c r="D108" s="259"/>
      <c r="E108" s="259"/>
      <c r="F108" s="260"/>
      <c r="G108" s="261">
        <f>COUNTIF(I92:M101,"自動二輪車等（病院・診療所）")</f>
        <v>0</v>
      </c>
      <c r="H108" s="262"/>
      <c r="I108" s="258" t="s">
        <v>14</v>
      </c>
      <c r="J108" s="260"/>
      <c r="K108" s="263">
        <f>4700*G108</f>
        <v>0</v>
      </c>
      <c r="L108" s="264"/>
      <c r="M108" s="120" t="s">
        <v>11</v>
      </c>
      <c r="N108" s="49"/>
      <c r="O108" s="49"/>
      <c r="P108" s="49"/>
      <c r="Q108" s="49"/>
      <c r="R108" s="49"/>
      <c r="S108" s="47"/>
    </row>
    <row r="109" spans="1:19" s="1" customFormat="1" ht="33" customHeight="1" thickBot="1">
      <c r="A109" s="314"/>
      <c r="B109" s="258" t="s">
        <v>124</v>
      </c>
      <c r="C109" s="259"/>
      <c r="D109" s="259"/>
      <c r="E109" s="259"/>
      <c r="F109" s="260"/>
      <c r="G109" s="261">
        <f>COUNTIF(I94:M103,"自動二輪車等（訪問系）")</f>
        <v>0</v>
      </c>
      <c r="H109" s="262"/>
      <c r="I109" s="258" t="s">
        <v>14</v>
      </c>
      <c r="J109" s="260"/>
      <c r="K109" s="263">
        <f>3000*G109</f>
        <v>0</v>
      </c>
      <c r="L109" s="264"/>
      <c r="M109" s="120" t="s">
        <v>11</v>
      </c>
      <c r="N109" s="49"/>
      <c r="P109" s="49"/>
      <c r="Q109" s="49"/>
      <c r="R109" s="49"/>
      <c r="S109" s="47"/>
    </row>
    <row r="110" spans="1:19" s="1" customFormat="1" ht="28.5" customHeight="1" thickBot="1">
      <c r="A110" s="315"/>
      <c r="B110" s="265" t="s">
        <v>97</v>
      </c>
      <c r="C110" s="266"/>
      <c r="D110" s="266"/>
      <c r="E110" s="266"/>
      <c r="F110" s="267"/>
      <c r="G110" s="268">
        <f>SUM(G104:H109)</f>
        <v>1</v>
      </c>
      <c r="H110" s="269"/>
      <c r="I110" s="270" t="s">
        <v>98</v>
      </c>
      <c r="J110" s="271"/>
      <c r="K110" s="272">
        <f>SUM(K104:L109)</f>
        <v>17000</v>
      </c>
      <c r="L110" s="273"/>
      <c r="M110" s="106" t="s">
        <v>11</v>
      </c>
      <c r="N110" s="49"/>
      <c r="O110" s="49"/>
      <c r="P110" s="49"/>
      <c r="Q110" s="49"/>
      <c r="R110" s="49"/>
      <c r="S110" s="47"/>
    </row>
    <row r="111" spans="1:19" s="1" customFormat="1" ht="21.45" customHeight="1" thickBot="1">
      <c r="A111" s="63"/>
      <c r="B111" s="19" t="s">
        <v>113</v>
      </c>
      <c r="C111" s="49"/>
      <c r="D111" s="7"/>
      <c r="E111" s="7"/>
      <c r="F111" s="7"/>
      <c r="G111" s="7"/>
      <c r="H111" s="7"/>
      <c r="I111" s="7"/>
      <c r="J111" s="7"/>
      <c r="K111" s="7"/>
      <c r="L111" s="7"/>
      <c r="M111" s="7"/>
      <c r="N111" s="7"/>
      <c r="O111" s="7"/>
      <c r="P111" s="244" t="s">
        <v>115</v>
      </c>
      <c r="Q111" s="244"/>
      <c r="R111" s="8"/>
      <c r="S111" s="47"/>
    </row>
    <row r="112" spans="1:19" s="1" customFormat="1" ht="21.45" customHeight="1" thickBot="1">
      <c r="A112" s="63"/>
      <c r="B112" s="117"/>
      <c r="C112" s="49"/>
      <c r="D112" s="7"/>
      <c r="E112" s="7"/>
      <c r="F112" s="7"/>
      <c r="G112" s="7"/>
      <c r="H112" s="7"/>
      <c r="I112" s="7"/>
      <c r="J112" s="7"/>
      <c r="K112" s="7"/>
      <c r="L112" s="7"/>
      <c r="M112" s="7"/>
      <c r="N112" s="7"/>
      <c r="O112" s="7"/>
      <c r="P112" s="245">
        <f>SUM(G107,G109)</f>
        <v>0</v>
      </c>
      <c r="Q112" s="246"/>
      <c r="R112" s="8"/>
      <c r="S112" s="47"/>
    </row>
    <row r="113" spans="1:19" s="1" customFormat="1" ht="20.399999999999999" customHeight="1" thickBot="1">
      <c r="A113" s="63"/>
      <c r="B113" s="112" t="s">
        <v>78</v>
      </c>
      <c r="C113" s="113"/>
      <c r="D113" s="114"/>
      <c r="E113" s="114"/>
      <c r="F113" s="114"/>
      <c r="G113" s="111"/>
      <c r="H113" s="111"/>
      <c r="I113" s="111"/>
      <c r="J113" s="111"/>
      <c r="K113" s="111"/>
      <c r="L113" s="111"/>
      <c r="M113" s="111"/>
      <c r="N113" s="111"/>
      <c r="O113" s="111"/>
      <c r="P113" s="111"/>
      <c r="Q113" s="111"/>
      <c r="R113" s="11"/>
      <c r="S113" s="64"/>
    </row>
    <row r="114" spans="1:19" s="1" customFormat="1" ht="33" customHeight="1" thickBot="1">
      <c r="A114" s="63"/>
      <c r="B114" s="118" t="s">
        <v>77</v>
      </c>
      <c r="C114" s="119"/>
      <c r="D114" s="247" t="s">
        <v>66</v>
      </c>
      <c r="E114" s="247"/>
      <c r="F114" s="248" t="s">
        <v>67</v>
      </c>
      <c r="G114" s="249"/>
      <c r="H114" s="249"/>
      <c r="I114" s="250"/>
      <c r="J114" s="251" t="s">
        <v>70</v>
      </c>
      <c r="K114" s="252"/>
      <c r="L114" s="252"/>
      <c r="M114" s="253"/>
      <c r="N114" s="254" t="s">
        <v>96</v>
      </c>
      <c r="O114" s="255"/>
      <c r="P114" s="256" t="s">
        <v>79</v>
      </c>
      <c r="Q114" s="257"/>
      <c r="R114" s="11"/>
      <c r="S114" s="47"/>
    </row>
    <row r="115" spans="1:19" s="1" customFormat="1" ht="19.5" customHeight="1" thickBot="1">
      <c r="A115" s="63"/>
      <c r="B115" s="234" t="s">
        <v>75</v>
      </c>
      <c r="C115" s="235"/>
      <c r="D115" s="236" t="s">
        <v>71</v>
      </c>
      <c r="E115" s="237"/>
      <c r="F115" s="238" t="s">
        <v>68</v>
      </c>
      <c r="G115" s="239"/>
      <c r="H115" s="239"/>
      <c r="I115" s="240"/>
      <c r="J115" s="236" t="s">
        <v>69</v>
      </c>
      <c r="K115" s="241"/>
      <c r="L115" s="241"/>
      <c r="M115" s="237"/>
      <c r="N115" s="238" t="s">
        <v>72</v>
      </c>
      <c r="O115" s="239"/>
      <c r="P115" s="242" t="s">
        <v>80</v>
      </c>
      <c r="Q115" s="243"/>
      <c r="R115" s="11"/>
      <c r="S115" s="47"/>
    </row>
    <row r="116" spans="1:19" s="1" customFormat="1" ht="21.75" customHeight="1" thickBot="1">
      <c r="A116" s="63"/>
      <c r="B116" s="153"/>
      <c r="C116" s="154" t="s">
        <v>76</v>
      </c>
      <c r="D116" s="225"/>
      <c r="E116" s="225"/>
      <c r="F116" s="226"/>
      <c r="G116" s="227"/>
      <c r="H116" s="227"/>
      <c r="I116" s="228"/>
      <c r="J116" s="226"/>
      <c r="K116" s="227"/>
      <c r="L116" s="227"/>
      <c r="M116" s="228"/>
      <c r="N116" s="229" t="e">
        <f>ROUNDUP(F116/J116,0)</f>
        <v>#DIV/0!</v>
      </c>
      <c r="O116" s="230"/>
      <c r="P116" s="231" t="e">
        <f>N116</f>
        <v>#DIV/0!</v>
      </c>
      <c r="Q116" s="232"/>
      <c r="R116" s="11"/>
      <c r="S116" s="47"/>
    </row>
    <row r="117" spans="1:19" s="20" customFormat="1" ht="20.399999999999999" customHeight="1">
      <c r="A117" s="158"/>
      <c r="B117" s="145" t="s">
        <v>64</v>
      </c>
      <c r="C117" s="38" t="s">
        <v>107</v>
      </c>
      <c r="D117" s="146"/>
      <c r="E117" s="146"/>
      <c r="F117" s="146"/>
      <c r="G117" s="146"/>
      <c r="H117" s="146"/>
      <c r="I117" s="146"/>
      <c r="J117" s="146"/>
      <c r="K117" s="146"/>
      <c r="L117" s="146"/>
      <c r="M117" s="146"/>
      <c r="N117" s="146"/>
      <c r="O117" s="146"/>
      <c r="P117" s="146"/>
      <c r="Q117" s="17"/>
      <c r="R117" s="146"/>
      <c r="S117" s="147"/>
    </row>
    <row r="118" spans="1:19" s="20" customFormat="1" ht="20.399999999999999" customHeight="1">
      <c r="A118" s="158"/>
      <c r="B118" s="145"/>
      <c r="C118" s="38" t="s">
        <v>74</v>
      </c>
      <c r="D118" s="146"/>
      <c r="E118" s="146"/>
      <c r="F118" s="146"/>
      <c r="G118" s="146"/>
      <c r="H118" s="146"/>
      <c r="I118" s="146"/>
      <c r="J118" s="146"/>
      <c r="K118" s="146"/>
      <c r="L118" s="146"/>
      <c r="M118" s="146"/>
      <c r="N118" s="146"/>
      <c r="O118" s="146"/>
      <c r="P118" s="146"/>
      <c r="Q118" s="17"/>
      <c r="R118" s="146"/>
      <c r="S118" s="147"/>
    </row>
    <row r="119" spans="1:19" s="20" customFormat="1" ht="20.399999999999999" customHeight="1">
      <c r="A119" s="158"/>
      <c r="B119" s="145"/>
      <c r="C119" s="38" t="s">
        <v>73</v>
      </c>
      <c r="D119" s="146"/>
      <c r="E119" s="146"/>
      <c r="F119" s="146"/>
      <c r="G119" s="146"/>
      <c r="H119" s="146"/>
      <c r="I119" s="146"/>
      <c r="J119" s="146"/>
      <c r="K119" s="146"/>
      <c r="L119" s="146"/>
      <c r="M119" s="146"/>
      <c r="N119" s="146"/>
      <c r="O119" s="146"/>
      <c r="P119" s="146"/>
      <c r="Q119" s="17"/>
      <c r="R119" s="146"/>
      <c r="S119" s="147"/>
    </row>
    <row r="120" spans="1:19" s="1" customFormat="1" ht="21.45" customHeight="1">
      <c r="A120" s="63"/>
      <c r="B120" s="19"/>
      <c r="C120" s="156"/>
      <c r="D120" s="156"/>
      <c r="E120" s="156"/>
      <c r="F120" s="156"/>
      <c r="G120" s="156"/>
      <c r="H120" s="156"/>
      <c r="I120" s="156"/>
      <c r="J120" s="156"/>
      <c r="K120" s="156"/>
      <c r="L120" s="156"/>
      <c r="M120" s="156"/>
      <c r="N120" s="156"/>
      <c r="O120" s="156"/>
      <c r="P120" s="156"/>
      <c r="Q120" s="156"/>
      <c r="R120" s="156"/>
      <c r="S120" s="157"/>
    </row>
    <row r="121" spans="1:19" s="34" customFormat="1" ht="18.45" customHeight="1">
      <c r="A121" s="65"/>
      <c r="B121" s="39" t="s">
        <v>21</v>
      </c>
      <c r="C121" s="18"/>
      <c r="D121" s="36"/>
      <c r="E121" s="36"/>
      <c r="F121" s="36"/>
      <c r="G121" s="36"/>
      <c r="H121" s="36"/>
      <c r="I121" s="36"/>
      <c r="J121" s="36"/>
      <c r="K121" s="36"/>
      <c r="L121" s="36"/>
      <c r="M121" s="36"/>
      <c r="N121" s="36"/>
      <c r="O121" s="36"/>
      <c r="P121" s="36"/>
      <c r="Q121" s="33"/>
      <c r="R121" s="36"/>
      <c r="S121" s="66"/>
    </row>
    <row r="122" spans="1:19" s="34" customFormat="1" ht="18.45" customHeight="1">
      <c r="A122" s="65"/>
      <c r="B122" s="39" t="s">
        <v>46</v>
      </c>
      <c r="C122" s="18"/>
      <c r="D122" s="36"/>
      <c r="E122" s="36"/>
      <c r="F122" s="36"/>
      <c r="G122" s="36"/>
      <c r="H122" s="36"/>
      <c r="I122" s="36"/>
      <c r="J122" s="36"/>
      <c r="K122" s="36"/>
      <c r="L122" s="36"/>
      <c r="M122" s="36"/>
      <c r="N122" s="36"/>
      <c r="O122" s="36"/>
      <c r="P122" s="36"/>
      <c r="Q122" s="33"/>
      <c r="R122" s="36"/>
      <c r="S122" s="66"/>
    </row>
    <row r="123" spans="1:19" s="34" customFormat="1" ht="18.45" customHeight="1">
      <c r="A123" s="65"/>
      <c r="B123" s="39" t="s">
        <v>106</v>
      </c>
      <c r="C123" s="18"/>
      <c r="D123" s="36"/>
      <c r="E123" s="36"/>
      <c r="F123" s="36"/>
      <c r="G123" s="36"/>
      <c r="H123" s="36"/>
      <c r="I123" s="36"/>
      <c r="J123" s="36"/>
      <c r="K123" s="36"/>
      <c r="L123" s="36"/>
      <c r="M123" s="36"/>
      <c r="N123" s="36"/>
      <c r="O123" s="36"/>
      <c r="P123" s="36"/>
      <c r="Q123" s="33"/>
      <c r="R123" s="36"/>
      <c r="S123" s="66"/>
    </row>
    <row r="124" spans="1:19" s="34" customFormat="1" ht="18.45" customHeight="1">
      <c r="A124" s="65"/>
      <c r="B124" s="39"/>
      <c r="C124" s="18"/>
      <c r="D124" s="36"/>
      <c r="E124" s="36"/>
      <c r="F124" s="36"/>
      <c r="G124" s="36"/>
      <c r="H124" s="36"/>
      <c r="I124" s="36"/>
      <c r="J124" s="36"/>
      <c r="K124" s="36"/>
      <c r="L124" s="36"/>
      <c r="M124" s="36"/>
      <c r="N124" s="36"/>
      <c r="O124" s="36"/>
      <c r="P124" s="36"/>
      <c r="Q124" s="33"/>
      <c r="R124" s="36"/>
      <c r="S124" s="66"/>
    </row>
    <row r="125" spans="1:19" s="34" customFormat="1" ht="18" customHeight="1">
      <c r="A125" s="65"/>
      <c r="B125" s="18" t="s">
        <v>9</v>
      </c>
      <c r="C125" s="39"/>
      <c r="D125" s="36"/>
      <c r="E125" s="36"/>
      <c r="F125" s="36"/>
      <c r="G125" s="36"/>
      <c r="H125" s="36"/>
      <c r="I125" s="36"/>
      <c r="J125" s="36"/>
      <c r="K125" s="36"/>
      <c r="L125" s="36"/>
      <c r="M125" s="36"/>
      <c r="N125" s="36"/>
      <c r="O125" s="36"/>
      <c r="P125" s="36"/>
      <c r="Q125" s="33"/>
      <c r="R125" s="36"/>
      <c r="S125" s="66"/>
    </row>
    <row r="126" spans="1:19" s="34" customFormat="1" ht="18" customHeight="1">
      <c r="A126" s="65"/>
      <c r="B126" s="18" t="s">
        <v>10</v>
      </c>
      <c r="C126" s="39"/>
      <c r="D126" s="36"/>
      <c r="E126" s="36"/>
      <c r="F126" s="36"/>
      <c r="G126" s="36"/>
      <c r="H126" s="36"/>
      <c r="I126" s="36"/>
      <c r="J126" s="36"/>
      <c r="K126" s="36"/>
      <c r="L126" s="36"/>
      <c r="M126" s="36"/>
      <c r="N126" s="36"/>
      <c r="O126" s="36"/>
      <c r="P126" s="36"/>
      <c r="Q126" s="33"/>
      <c r="R126" s="36"/>
      <c r="S126" s="66"/>
    </row>
    <row r="127" spans="1:19" s="34" customFormat="1" ht="18.600000000000001" customHeight="1">
      <c r="A127" s="65"/>
      <c r="B127" s="33" t="s">
        <v>36</v>
      </c>
      <c r="C127" s="39"/>
      <c r="D127" s="36"/>
      <c r="E127" s="36"/>
      <c r="F127" s="36"/>
      <c r="G127" s="36"/>
      <c r="H127" s="36"/>
      <c r="I127" s="36"/>
      <c r="J127" s="36"/>
      <c r="K127" s="36"/>
      <c r="L127" s="36"/>
      <c r="M127" s="36"/>
      <c r="N127" s="36"/>
      <c r="O127" s="36"/>
      <c r="P127" s="36"/>
      <c r="Q127" s="33"/>
      <c r="R127" s="36"/>
      <c r="S127" s="66"/>
    </row>
    <row r="128" spans="1:19" s="34" customFormat="1" ht="37.5" customHeight="1">
      <c r="A128" s="65"/>
      <c r="B128" s="58"/>
      <c r="C128" s="233" t="s">
        <v>27</v>
      </c>
      <c r="D128" s="233"/>
      <c r="E128" s="233"/>
      <c r="F128" s="233"/>
      <c r="G128" s="233"/>
      <c r="H128" s="233"/>
      <c r="I128" s="233"/>
      <c r="J128" s="233"/>
      <c r="K128" s="233"/>
      <c r="L128" s="233"/>
      <c r="M128" s="233"/>
      <c r="N128" s="233"/>
      <c r="O128" s="233"/>
      <c r="P128" s="233"/>
      <c r="Q128" s="233"/>
      <c r="R128" s="233"/>
      <c r="S128" s="66"/>
    </row>
    <row r="129" spans="1:16384" s="34" customFormat="1" ht="18.600000000000001" customHeight="1">
      <c r="A129" s="65"/>
      <c r="B129" s="58"/>
      <c r="C129" s="39" t="s">
        <v>128</v>
      </c>
      <c r="D129" s="36"/>
      <c r="E129" s="36"/>
      <c r="F129" s="36"/>
      <c r="G129" s="36"/>
      <c r="H129" s="36"/>
      <c r="I129" s="36"/>
      <c r="J129" s="36"/>
      <c r="K129" s="36"/>
      <c r="L129" s="36"/>
      <c r="M129" s="36"/>
      <c r="N129" s="36"/>
      <c r="O129" s="36"/>
      <c r="P129" s="36"/>
      <c r="Q129" s="33"/>
      <c r="R129" s="36"/>
      <c r="S129" s="66"/>
    </row>
    <row r="130" spans="1:16384" s="34" customFormat="1" ht="18.600000000000001" customHeight="1">
      <c r="A130" s="65"/>
      <c r="B130" s="58"/>
      <c r="C130" s="39" t="s">
        <v>28</v>
      </c>
      <c r="D130" s="36"/>
      <c r="E130" s="36"/>
      <c r="F130" s="36"/>
      <c r="G130" s="36"/>
      <c r="H130" s="36"/>
      <c r="I130" s="36"/>
      <c r="J130" s="36"/>
      <c r="K130" s="36"/>
      <c r="L130" s="36"/>
      <c r="M130" s="36"/>
      <c r="N130" s="36"/>
      <c r="O130" s="36"/>
      <c r="P130" s="36"/>
      <c r="Q130" s="33"/>
      <c r="R130" s="36"/>
      <c r="S130" s="66"/>
    </row>
    <row r="131" spans="1:16384" s="1" customFormat="1" ht="18.45" customHeight="1" thickBot="1">
      <c r="A131" s="67"/>
      <c r="B131" s="68"/>
      <c r="C131" s="11"/>
      <c r="D131" s="11"/>
      <c r="E131" s="11"/>
      <c r="F131" s="11"/>
      <c r="G131" s="11"/>
      <c r="H131" s="11"/>
      <c r="I131" s="11"/>
      <c r="J131" s="11"/>
      <c r="K131" s="11"/>
      <c r="L131" s="11"/>
      <c r="M131" s="11"/>
      <c r="N131" s="11"/>
      <c r="O131" s="11"/>
      <c r="P131" s="11"/>
      <c r="Q131" s="11"/>
      <c r="R131" s="11"/>
      <c r="S131" s="64"/>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7" t="s">
        <v>19</v>
      </c>
      <c r="B132" s="208"/>
      <c r="C132" s="208"/>
      <c r="D132" s="208"/>
      <c r="E132" s="208"/>
      <c r="F132" s="208"/>
      <c r="G132" s="208"/>
      <c r="H132" s="208"/>
      <c r="I132" s="208"/>
      <c r="J132" s="208"/>
      <c r="K132" s="208"/>
      <c r="L132" s="208"/>
      <c r="M132" s="208"/>
      <c r="N132" s="208"/>
      <c r="O132" s="208"/>
      <c r="P132" s="208"/>
      <c r="Q132" s="208"/>
      <c r="R132" s="208"/>
      <c r="S132" s="209"/>
    </row>
    <row r="133" spans="1:16384" s="59" customFormat="1" ht="12" customHeight="1" thickBot="1">
      <c r="A133" s="96"/>
      <c r="B133" s="97"/>
      <c r="C133" s="97"/>
      <c r="D133" s="97"/>
      <c r="E133" s="97"/>
      <c r="F133" s="97"/>
      <c r="G133" s="97"/>
      <c r="H133" s="97"/>
      <c r="I133" s="97"/>
      <c r="J133" s="97"/>
      <c r="K133" s="97"/>
      <c r="L133" s="97"/>
      <c r="M133" s="97"/>
      <c r="N133" s="97"/>
      <c r="O133" s="97"/>
      <c r="P133" s="97"/>
      <c r="Q133" s="97"/>
      <c r="R133" s="97"/>
      <c r="S133" s="98"/>
    </row>
    <row r="134" spans="1:16384" s="43" customFormat="1" ht="28.2" customHeight="1" thickTop="1">
      <c r="A134" s="99"/>
      <c r="B134" s="210" t="s">
        <v>60</v>
      </c>
      <c r="C134" s="210"/>
      <c r="D134" s="211">
        <f>E42+IF(D78="",0,(IF(D78&gt;=50000,D78)))</f>
        <v>110000</v>
      </c>
      <c r="E134" s="211"/>
      <c r="F134" s="211"/>
      <c r="G134" s="61"/>
      <c r="H134" s="212" t="s">
        <v>37</v>
      </c>
      <c r="I134" s="213"/>
      <c r="J134" s="213"/>
      <c r="K134" s="213"/>
      <c r="L134" s="213"/>
      <c r="M134" s="213"/>
      <c r="N134" s="214"/>
      <c r="O134" s="218">
        <f>SUM(D134:F135)</f>
        <v>127000</v>
      </c>
      <c r="P134" s="218"/>
      <c r="Q134" s="219"/>
      <c r="R134" s="100"/>
      <c r="S134" s="101"/>
    </row>
    <row r="135" spans="1:16384" s="43" customFormat="1" ht="28.2" customHeight="1" thickBot="1">
      <c r="A135" s="99"/>
      <c r="B135" s="210" t="s">
        <v>61</v>
      </c>
      <c r="C135" s="210"/>
      <c r="D135" s="222">
        <f>K110</f>
        <v>17000</v>
      </c>
      <c r="E135" s="223"/>
      <c r="F135" s="224"/>
      <c r="G135" s="61"/>
      <c r="H135" s="215"/>
      <c r="I135" s="216"/>
      <c r="J135" s="216"/>
      <c r="K135" s="216"/>
      <c r="L135" s="216"/>
      <c r="M135" s="216"/>
      <c r="N135" s="217"/>
      <c r="O135" s="220"/>
      <c r="P135" s="220"/>
      <c r="Q135" s="221"/>
      <c r="R135" s="100"/>
      <c r="S135" s="101"/>
    </row>
    <row r="136" spans="1:16384" s="43" customFormat="1" ht="22.8" thickTop="1">
      <c r="A136" s="99"/>
      <c r="B136" s="203"/>
      <c r="C136" s="204"/>
      <c r="D136" s="205"/>
      <c r="E136" s="206"/>
      <c r="F136" s="206"/>
      <c r="G136" s="100"/>
      <c r="H136" s="100"/>
      <c r="I136" s="100"/>
      <c r="J136" s="100"/>
      <c r="K136" s="100"/>
      <c r="L136" s="100"/>
      <c r="M136" s="100"/>
      <c r="N136" s="100"/>
      <c r="O136" s="100"/>
      <c r="P136" s="100"/>
      <c r="Q136" s="100"/>
      <c r="R136" s="61" t="s">
        <v>20</v>
      </c>
      <c r="S136" s="101"/>
    </row>
    <row r="137" spans="1:16384" ht="18.600000000000001" thickBot="1">
      <c r="A137" s="102"/>
      <c r="B137" s="103"/>
      <c r="C137" s="103"/>
      <c r="D137" s="103"/>
      <c r="E137" s="103"/>
      <c r="F137" s="103"/>
      <c r="G137" s="103"/>
      <c r="H137" s="103"/>
      <c r="I137" s="103"/>
      <c r="J137" s="103"/>
      <c r="K137" s="103"/>
      <c r="L137" s="103"/>
      <c r="M137" s="103"/>
      <c r="N137" s="103"/>
      <c r="O137" s="103"/>
      <c r="P137" s="103"/>
      <c r="Q137" s="103"/>
      <c r="R137" s="103"/>
      <c r="S137" s="104"/>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E13:J13"/>
    <mergeCell ref="K13:M13"/>
    <mergeCell ref="N13:O13"/>
    <mergeCell ref="P13:Q13"/>
    <mergeCell ref="R13:S13"/>
    <mergeCell ref="D14:S14"/>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5:S15"/>
    <mergeCell ref="D16:S16"/>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3:C53"/>
    <mergeCell ref="B54:C54"/>
    <mergeCell ref="B56:C56"/>
    <mergeCell ref="D56:E56"/>
    <mergeCell ref="B57:C57"/>
    <mergeCell ref="D57:E57"/>
    <mergeCell ref="E42:I42"/>
    <mergeCell ref="B46:C46"/>
    <mergeCell ref="B47:C47"/>
    <mergeCell ref="B49:C49"/>
    <mergeCell ref="D49:G49"/>
    <mergeCell ref="B50:C50"/>
    <mergeCell ref="D50:G50"/>
    <mergeCell ref="B61:C61"/>
    <mergeCell ref="D61:E61"/>
    <mergeCell ref="B62:C62"/>
    <mergeCell ref="D62:E62"/>
    <mergeCell ref="C71:S71"/>
    <mergeCell ref="B76:F76"/>
    <mergeCell ref="B58:C58"/>
    <mergeCell ref="D58:E58"/>
    <mergeCell ref="B59:C59"/>
    <mergeCell ref="D59:E59"/>
    <mergeCell ref="B60:C60"/>
    <mergeCell ref="D60:E60"/>
    <mergeCell ref="G94:H94"/>
    <mergeCell ref="I94:M94"/>
    <mergeCell ref="C95:F95"/>
    <mergeCell ref="G95:H95"/>
    <mergeCell ref="I95:M95"/>
    <mergeCell ref="C96:F96"/>
    <mergeCell ref="G96:H96"/>
    <mergeCell ref="I96:M96"/>
    <mergeCell ref="B77:F77"/>
    <mergeCell ref="B78:C78"/>
    <mergeCell ref="D78:E78"/>
    <mergeCell ref="B79:S79"/>
    <mergeCell ref="A91:S91"/>
    <mergeCell ref="A93:A110"/>
    <mergeCell ref="B93:F93"/>
    <mergeCell ref="G93:H93"/>
    <mergeCell ref="I93:M93"/>
    <mergeCell ref="C94:F94"/>
    <mergeCell ref="C99:F99"/>
    <mergeCell ref="G99:H99"/>
    <mergeCell ref="I99:M99"/>
    <mergeCell ref="C100:F100"/>
    <mergeCell ref="G100:H100"/>
    <mergeCell ref="I100:M100"/>
    <mergeCell ref="C97:F97"/>
    <mergeCell ref="G97:H97"/>
    <mergeCell ref="I97:M97"/>
    <mergeCell ref="C98:F98"/>
    <mergeCell ref="G98:H98"/>
    <mergeCell ref="I98:M98"/>
    <mergeCell ref="C103:F103"/>
    <mergeCell ref="G103:H103"/>
    <mergeCell ref="I103:M103"/>
    <mergeCell ref="B104:F104"/>
    <mergeCell ref="G104:H104"/>
    <mergeCell ref="I104:J104"/>
    <mergeCell ref="K104:L104"/>
    <mergeCell ref="C101:F101"/>
    <mergeCell ref="G101:H101"/>
    <mergeCell ref="I101:M101"/>
    <mergeCell ref="C102:F102"/>
    <mergeCell ref="G102:H102"/>
    <mergeCell ref="I102:M102"/>
    <mergeCell ref="B107:F107"/>
    <mergeCell ref="G107:H107"/>
    <mergeCell ref="I107:J107"/>
    <mergeCell ref="K107:L107"/>
    <mergeCell ref="B108:F108"/>
    <mergeCell ref="G108:H108"/>
    <mergeCell ref="I108:J108"/>
    <mergeCell ref="K108:L108"/>
    <mergeCell ref="B105:F105"/>
    <mergeCell ref="G105:H105"/>
    <mergeCell ref="I105:J105"/>
    <mergeCell ref="K105:L105"/>
    <mergeCell ref="B106:F106"/>
    <mergeCell ref="G106:H106"/>
    <mergeCell ref="I106:J106"/>
    <mergeCell ref="K106:L106"/>
    <mergeCell ref="P111:Q111"/>
    <mergeCell ref="P112:Q112"/>
    <mergeCell ref="D114:E114"/>
    <mergeCell ref="F114:I114"/>
    <mergeCell ref="J114:M114"/>
    <mergeCell ref="N114:O114"/>
    <mergeCell ref="P114:Q114"/>
    <mergeCell ref="B109:F109"/>
    <mergeCell ref="G109:H109"/>
    <mergeCell ref="I109:J109"/>
    <mergeCell ref="K109:L109"/>
    <mergeCell ref="B110:F110"/>
    <mergeCell ref="G110:H110"/>
    <mergeCell ref="I110:J110"/>
    <mergeCell ref="K110:L110"/>
    <mergeCell ref="D116:E116"/>
    <mergeCell ref="F116:I116"/>
    <mergeCell ref="J116:M116"/>
    <mergeCell ref="N116:O116"/>
    <mergeCell ref="P116:Q116"/>
    <mergeCell ref="C128:R128"/>
    <mergeCell ref="B115:C115"/>
    <mergeCell ref="D115:E115"/>
    <mergeCell ref="F115:I115"/>
    <mergeCell ref="J115:M115"/>
    <mergeCell ref="N115:O115"/>
    <mergeCell ref="P115:Q115"/>
    <mergeCell ref="B136:C136"/>
    <mergeCell ref="D136:F136"/>
    <mergeCell ref="A132:S132"/>
    <mergeCell ref="B134:C134"/>
    <mergeCell ref="D134:F134"/>
    <mergeCell ref="H134:N135"/>
    <mergeCell ref="O134:Q135"/>
    <mergeCell ref="B135:C135"/>
    <mergeCell ref="D135:F135"/>
  </mergeCells>
  <phoneticPr fontId="1"/>
  <hyperlinks>
    <hyperlink ref="O22" r:id="rId1" xr:uid="{FFD2F241-F1E4-46FA-B641-4DF4AE935B1C}"/>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45720</xdr:colOff>
                    <xdr:row>70</xdr:row>
                    <xdr:rowOff>22860</xdr:rowOff>
                  </from>
                  <to>
                    <xdr:col>2</xdr:col>
                    <xdr:colOff>45720</xdr:colOff>
                    <xdr:row>70</xdr:row>
                    <xdr:rowOff>220980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38100</xdr:colOff>
                    <xdr:row>126</xdr:row>
                    <xdr:rowOff>198120</xdr:rowOff>
                  </from>
                  <to>
                    <xdr:col>2</xdr:col>
                    <xdr:colOff>449580</xdr:colOff>
                    <xdr:row>127</xdr:row>
                    <xdr:rowOff>236220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38100</xdr:colOff>
                    <xdr:row>128</xdr:row>
                    <xdr:rowOff>7620</xdr:rowOff>
                  </from>
                  <to>
                    <xdr:col>2</xdr:col>
                    <xdr:colOff>449580</xdr:colOff>
                    <xdr:row>129</xdr:row>
                    <xdr:rowOff>7620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1</xdr:col>
                    <xdr:colOff>38100</xdr:colOff>
                    <xdr:row>28</xdr:row>
                    <xdr:rowOff>99060</xdr:rowOff>
                  </from>
                  <to>
                    <xdr:col>2</xdr:col>
                    <xdr:colOff>45720</xdr:colOff>
                    <xdr:row>28</xdr:row>
                    <xdr:rowOff>327660</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1</xdr:col>
                    <xdr:colOff>38100</xdr:colOff>
                    <xdr:row>29</xdr:row>
                    <xdr:rowOff>175260</xdr:rowOff>
                  </from>
                  <to>
                    <xdr:col>2</xdr:col>
                    <xdr:colOff>45720</xdr:colOff>
                    <xdr:row>29</xdr:row>
                    <xdr:rowOff>403860</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1</xdr:col>
                    <xdr:colOff>60960</xdr:colOff>
                    <xdr:row>30</xdr:row>
                    <xdr:rowOff>312420</xdr:rowOff>
                  </from>
                  <to>
                    <xdr:col>2</xdr:col>
                    <xdr:colOff>68580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B118F38E-600C-4B9B-BA58-39EB35423C2D}">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 type="list" allowBlank="1" showInputMessage="1" showErrorMessage="1" xr:uid="{1FCF7E24-E13F-4704-AE5A-37EDF2CC4AD3}">
          <x14:formula1>
            <xm:f>'\\jm0026-smb1\健康福祉部\健康福祉部本庁・地域機関共用\☆☆原油価格高騰対策支援センター\02 手引、記入例、Q&amp;A\02 記入例\[○歯科 記入例　【別記様式／申請書】.XLSX]光熱費支援金基準額'!#REF!</xm:f>
          </x14:formula1>
          <xm:sqref>K40:M41 B41:D41</xm:sqref>
        </x14:dataValidation>
        <x14:dataValidation type="list" allowBlank="1" showInputMessage="1" showErrorMessage="1" xr:uid="{0AF66EAC-92B7-46C0-A233-0BAAB51E427C}">
          <x14:formula1>
            <xm:f>'C:\Users\m-numata83\AppData\Local\Microsoft\Windows\INetCache\Content.Outlook\JRS3U9LQ\[R4.12.1JTB共有　03 別記様式 申請書.xlsx]分類'!#REF!</xm:f>
          </x14:formula1>
          <xm:sqref>Q18:S18 K18:N18</xm:sqref>
        </x14:dataValidation>
        <x14:dataValidation type="list" allowBlank="1" showInputMessage="1" showErrorMessage="1" xr:uid="{0C917B43-3577-415E-8971-B03F26D17CC6}">
          <x14:formula1>
            <xm:f>'\\jm0026-smb1\健康福祉部\健康福祉部本庁・地域機関共用\☆☆原油価格高騰対策支援センター\02 手引、記入例、Q&amp;A\02 記入例\[○歯科 記入例　【別記様式／申請書】.XLSX]分類'!#REF!</xm:f>
          </x14:formula1>
          <xm:sqref>C114 B50 D50 B47</xm:sqref>
        </x14:dataValidation>
        <x14:dataValidation type="list" allowBlank="1" showInputMessage="1" showErrorMessage="1" xr:uid="{A9897525-F53E-4D31-9A96-3237B7F1F4F6}">
          <x14:formula1>
            <xm:f>分類!$B$2:$B$12</xm:f>
          </x14:formula1>
          <xm:sqref>D15:S15</xm:sqref>
        </x14:dataValidation>
        <x14:dataValidation type="list" allowBlank="1" showInputMessage="1" showErrorMessage="1" xr:uid="{400824D7-99A8-40F4-9A39-36BB8CDDB498}">
          <x14:formula1>
            <xm:f>光熱費支援金基準額!$C$3:$C$22</xm:f>
          </x14:formula1>
          <xm:sqref>B40:D40</xm:sqref>
        </x14:dataValidation>
        <x14:dataValidation type="list" allowBlank="1" showInputMessage="1" showErrorMessage="1" xr:uid="{74F1AE50-96C4-45AC-AC57-DC6291FAF8B4}">
          <x14:formula1>
            <xm:f>分類!$B$23:$B$28</xm:f>
          </x14:formula1>
          <xm:sqref>I94:I103</xm:sqref>
        </x14:dataValidation>
        <x14:dataValidation type="list" allowBlank="1" showInputMessage="1" showErrorMessage="1" xr:uid="{FEDBA79E-E2E5-428E-8B81-67B60B2BC588}">
          <x14:formula1>
            <xm:f>分類!$B$31:$B$32</xm:f>
          </x14:formula1>
          <xm:sqref>G94:G103</xm:sqref>
        </x14:dataValidation>
        <x14:dataValidation type="list" allowBlank="1" showInputMessage="1" showErrorMessage="1" xr:uid="{40AB2C9B-4F56-414C-8FF4-0066DAE36A29}">
          <x14:formula1>
            <xm:f>光熱費支援金基準額!$C$20:$C$22</xm:f>
          </x14:formula1>
          <xm:sqref>B77:F77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8C761-97CD-4319-BF72-9E7547FEE9B1}">
  <sheetPr>
    <pageSetUpPr fitToPage="1"/>
  </sheetPr>
  <dimension ref="A1:XFD139"/>
  <sheetViews>
    <sheetView view="pageBreakPreview" zoomScale="80" zoomScaleNormal="100" zoomScaleSheetLayoutView="80" workbookViewId="0">
      <selection activeCell="Q97" sqref="Q97"/>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423" t="s">
        <v>49</v>
      </c>
      <c r="B1" s="423"/>
      <c r="C1" s="423"/>
      <c r="S1" s="34"/>
      <c r="T1" t="s">
        <v>34</v>
      </c>
    </row>
    <row r="2" spans="1:20" ht="27.45" customHeight="1">
      <c r="Q2" s="21" t="s">
        <v>8</v>
      </c>
      <c r="R2" s="424"/>
      <c r="S2" s="424"/>
      <c r="T2" t="s">
        <v>33</v>
      </c>
    </row>
    <row r="3" spans="1:20" s="1" customFormat="1" ht="43.95" customHeight="1">
      <c r="A3" s="425" t="s">
        <v>111</v>
      </c>
      <c r="B3" s="425"/>
      <c r="C3" s="425"/>
      <c r="D3" s="425"/>
      <c r="E3" s="425"/>
      <c r="F3" s="425"/>
      <c r="G3" s="425"/>
      <c r="H3" s="425"/>
      <c r="I3" s="425"/>
      <c r="J3" s="425"/>
      <c r="K3" s="425"/>
      <c r="L3" s="425"/>
      <c r="M3" s="425"/>
      <c r="N3" s="425"/>
      <c r="O3" s="425"/>
      <c r="P3" s="425"/>
      <c r="Q3" s="425"/>
      <c r="R3" s="425"/>
      <c r="S3" s="425"/>
    </row>
    <row r="4" spans="1:20" s="1" customFormat="1" ht="19.5" customHeight="1">
      <c r="P4" s="4" t="s">
        <v>129</v>
      </c>
      <c r="Q4" s="426">
        <v>44905</v>
      </c>
      <c r="R4" s="426"/>
      <c r="S4" s="426"/>
    </row>
    <row r="5" spans="1:20" s="1" customFormat="1" ht="16.95" customHeight="1">
      <c r="A5" s="34" t="s">
        <v>16</v>
      </c>
    </row>
    <row r="6" spans="1:20" s="1" customFormat="1" ht="16.5" customHeight="1" thickBot="1"/>
    <row r="7" spans="1:20" s="1" customFormat="1" ht="19.2" customHeight="1">
      <c r="A7" s="427" t="s">
        <v>7</v>
      </c>
      <c r="B7" s="428"/>
      <c r="C7" s="22" t="s">
        <v>6</v>
      </c>
      <c r="D7" s="433" t="s">
        <v>168</v>
      </c>
      <c r="E7" s="434"/>
      <c r="F7" s="435"/>
      <c r="G7" s="435"/>
      <c r="H7" s="435"/>
      <c r="I7" s="435"/>
      <c r="J7" s="435"/>
      <c r="K7" s="435"/>
      <c r="L7" s="435"/>
      <c r="M7" s="435"/>
      <c r="N7" s="435"/>
      <c r="O7" s="435"/>
      <c r="P7" s="435"/>
      <c r="Q7" s="435"/>
      <c r="R7" s="435"/>
      <c r="S7" s="436"/>
    </row>
    <row r="8" spans="1:20" s="1" customFormat="1" ht="34.950000000000003" customHeight="1" thickBot="1">
      <c r="A8" s="429"/>
      <c r="B8" s="430"/>
      <c r="C8" s="23" t="s">
        <v>2</v>
      </c>
      <c r="D8" s="437" t="s">
        <v>169</v>
      </c>
      <c r="E8" s="438"/>
      <c r="F8" s="439"/>
      <c r="G8" s="439"/>
      <c r="H8" s="439"/>
      <c r="I8" s="439"/>
      <c r="J8" s="439"/>
      <c r="K8" s="439"/>
      <c r="L8" s="439"/>
      <c r="M8" s="439"/>
      <c r="N8" s="439"/>
      <c r="O8" s="439"/>
      <c r="P8" s="439"/>
      <c r="Q8" s="439"/>
      <c r="R8" s="439"/>
      <c r="S8" s="440"/>
    </row>
    <row r="9" spans="1:20" s="1" customFormat="1" ht="18.45" customHeight="1">
      <c r="A9" s="429"/>
      <c r="B9" s="430"/>
      <c r="C9" s="24" t="s">
        <v>6</v>
      </c>
      <c r="D9" s="441" t="s">
        <v>170</v>
      </c>
      <c r="E9" s="441"/>
      <c r="F9" s="442"/>
      <c r="G9" s="442"/>
      <c r="H9" s="442"/>
      <c r="I9" s="442"/>
      <c r="J9" s="442"/>
      <c r="K9" s="442"/>
      <c r="L9" s="442"/>
      <c r="M9" s="442"/>
      <c r="N9" s="442"/>
      <c r="O9" s="442"/>
      <c r="P9" s="442"/>
      <c r="Q9" s="442"/>
      <c r="R9" s="442"/>
      <c r="S9" s="443"/>
    </row>
    <row r="10" spans="1:20" s="1" customFormat="1" ht="18.45" customHeight="1">
      <c r="A10" s="429"/>
      <c r="B10" s="430"/>
      <c r="C10" s="23" t="s">
        <v>5</v>
      </c>
      <c r="D10" s="444" t="s">
        <v>171</v>
      </c>
      <c r="E10" s="445"/>
      <c r="F10" s="446"/>
      <c r="G10" s="446"/>
      <c r="H10" s="446"/>
      <c r="I10" s="446"/>
      <c r="J10" s="446"/>
      <c r="K10" s="446"/>
      <c r="L10" s="446"/>
      <c r="M10" s="446"/>
      <c r="N10" s="446"/>
      <c r="O10" s="446"/>
      <c r="P10" s="446"/>
      <c r="Q10" s="446"/>
      <c r="R10" s="446"/>
      <c r="S10" s="447"/>
    </row>
    <row r="11" spans="1:20" s="1" customFormat="1" ht="18.45" customHeight="1">
      <c r="A11" s="429"/>
      <c r="B11" s="430"/>
      <c r="C11" s="25" t="s">
        <v>4</v>
      </c>
      <c r="D11" s="445"/>
      <c r="E11" s="445"/>
      <c r="F11" s="446"/>
      <c r="G11" s="446"/>
      <c r="H11" s="446"/>
      <c r="I11" s="446"/>
      <c r="J11" s="446"/>
      <c r="K11" s="446"/>
      <c r="L11" s="446"/>
      <c r="M11" s="446"/>
      <c r="N11" s="446"/>
      <c r="O11" s="446"/>
      <c r="P11" s="446"/>
      <c r="Q11" s="446"/>
      <c r="R11" s="446"/>
      <c r="S11" s="447"/>
    </row>
    <row r="12" spans="1:20" s="1" customFormat="1" ht="18.45" customHeight="1" thickBot="1">
      <c r="A12" s="429"/>
      <c r="B12" s="430"/>
      <c r="C12" s="26" t="s">
        <v>3</v>
      </c>
      <c r="D12" s="448"/>
      <c r="E12" s="448"/>
      <c r="F12" s="449"/>
      <c r="G12" s="449"/>
      <c r="H12" s="449"/>
      <c r="I12" s="449"/>
      <c r="J12" s="449"/>
      <c r="K12" s="449"/>
      <c r="L12" s="449"/>
      <c r="M12" s="449"/>
      <c r="N12" s="449"/>
      <c r="O12" s="449"/>
      <c r="P12" s="449"/>
      <c r="Q12" s="449"/>
      <c r="R12" s="449"/>
      <c r="S12" s="450"/>
    </row>
    <row r="13" spans="1:20" s="1" customFormat="1" ht="28.5" customHeight="1">
      <c r="A13" s="429"/>
      <c r="B13" s="430"/>
      <c r="C13" s="451" t="s">
        <v>134</v>
      </c>
      <c r="D13" s="133" t="s">
        <v>0</v>
      </c>
      <c r="E13" s="413" t="s">
        <v>130</v>
      </c>
      <c r="F13" s="414"/>
      <c r="G13" s="414"/>
      <c r="H13" s="414"/>
      <c r="I13" s="414"/>
      <c r="J13" s="414"/>
      <c r="K13" s="415" t="s">
        <v>147</v>
      </c>
      <c r="L13" s="415"/>
      <c r="M13" s="415"/>
      <c r="N13" s="414" t="s">
        <v>146</v>
      </c>
      <c r="O13" s="414"/>
      <c r="P13" s="416" t="s">
        <v>148</v>
      </c>
      <c r="Q13" s="416"/>
      <c r="R13" s="414" t="s">
        <v>146</v>
      </c>
      <c r="S13" s="417"/>
    </row>
    <row r="14" spans="1:20" s="1" customFormat="1" ht="40.200000000000003" customHeight="1" thickBot="1">
      <c r="A14" s="429"/>
      <c r="B14" s="430"/>
      <c r="C14" s="452"/>
      <c r="D14" s="418" t="s">
        <v>131</v>
      </c>
      <c r="E14" s="419"/>
      <c r="F14" s="420"/>
      <c r="G14" s="420"/>
      <c r="H14" s="420"/>
      <c r="I14" s="420"/>
      <c r="J14" s="420"/>
      <c r="K14" s="421"/>
      <c r="L14" s="421"/>
      <c r="M14" s="421"/>
      <c r="N14" s="421"/>
      <c r="O14" s="420"/>
      <c r="P14" s="420"/>
      <c r="Q14" s="420"/>
      <c r="R14" s="420"/>
      <c r="S14" s="422"/>
    </row>
    <row r="15" spans="1:20" s="1" customFormat="1" ht="45.6" customHeight="1" thickBot="1">
      <c r="A15" s="429"/>
      <c r="B15" s="430"/>
      <c r="C15" s="27" t="s">
        <v>82</v>
      </c>
      <c r="D15" s="394" t="s">
        <v>172</v>
      </c>
      <c r="E15" s="395"/>
      <c r="F15" s="395"/>
      <c r="G15" s="395"/>
      <c r="H15" s="395"/>
      <c r="I15" s="395"/>
      <c r="J15" s="395"/>
      <c r="K15" s="395"/>
      <c r="L15" s="395"/>
      <c r="M15" s="395"/>
      <c r="N15" s="395"/>
      <c r="O15" s="395"/>
      <c r="P15" s="395"/>
      <c r="Q15" s="395"/>
      <c r="R15" s="395"/>
      <c r="S15" s="396"/>
    </row>
    <row r="16" spans="1:20" s="1" customFormat="1" ht="20.399999999999999" customHeight="1">
      <c r="A16" s="429"/>
      <c r="B16" s="430"/>
      <c r="C16" s="24" t="s">
        <v>6</v>
      </c>
      <c r="D16" s="397" t="s">
        <v>173</v>
      </c>
      <c r="E16" s="398"/>
      <c r="F16" s="398"/>
      <c r="G16" s="398"/>
      <c r="H16" s="398"/>
      <c r="I16" s="398"/>
      <c r="J16" s="398"/>
      <c r="K16" s="398"/>
      <c r="L16" s="398"/>
      <c r="M16" s="398"/>
      <c r="N16" s="398"/>
      <c r="O16" s="398"/>
      <c r="P16" s="398"/>
      <c r="Q16" s="398"/>
      <c r="R16" s="398"/>
      <c r="S16" s="399"/>
    </row>
    <row r="17" spans="1:19" s="1" customFormat="1" ht="33" customHeight="1" thickBot="1">
      <c r="A17" s="429"/>
      <c r="B17" s="430"/>
      <c r="C17" s="27" t="s">
        <v>51</v>
      </c>
      <c r="D17" s="400" t="s">
        <v>174</v>
      </c>
      <c r="E17" s="401"/>
      <c r="F17" s="401"/>
      <c r="G17" s="401"/>
      <c r="H17" s="401"/>
      <c r="I17" s="401"/>
      <c r="J17" s="401"/>
      <c r="K17" s="401"/>
      <c r="L17" s="401"/>
      <c r="M17" s="401"/>
      <c r="N17" s="401"/>
      <c r="O17" s="401"/>
      <c r="P17" s="401"/>
      <c r="Q17" s="401"/>
      <c r="R17" s="401"/>
      <c r="S17" s="402"/>
    </row>
    <row r="18" spans="1:19" s="1" customFormat="1" ht="45.45" customHeight="1" thickBot="1">
      <c r="A18" s="429"/>
      <c r="B18" s="430"/>
      <c r="C18" s="150" t="s">
        <v>140</v>
      </c>
      <c r="D18" s="403">
        <v>1234512350</v>
      </c>
      <c r="E18" s="404"/>
      <c r="F18" s="405"/>
      <c r="G18" s="406" t="s">
        <v>141</v>
      </c>
      <c r="H18" s="407"/>
      <c r="I18" s="407"/>
      <c r="J18" s="408"/>
      <c r="K18" s="409"/>
      <c r="L18" s="410"/>
      <c r="M18" s="410"/>
      <c r="N18" s="411"/>
      <c r="O18" s="406" t="s">
        <v>142</v>
      </c>
      <c r="P18" s="408"/>
      <c r="Q18" s="409"/>
      <c r="R18" s="410"/>
      <c r="S18" s="412"/>
    </row>
    <row r="19" spans="1:19" s="1" customFormat="1" ht="28.5" customHeight="1">
      <c r="A19" s="429"/>
      <c r="B19" s="430"/>
      <c r="C19" s="451" t="s">
        <v>83</v>
      </c>
      <c r="D19" s="133" t="s">
        <v>0</v>
      </c>
      <c r="E19" s="413" t="s">
        <v>130</v>
      </c>
      <c r="F19" s="414"/>
      <c r="G19" s="414"/>
      <c r="H19" s="414"/>
      <c r="I19" s="414"/>
      <c r="J19" s="414"/>
      <c r="K19" s="453" t="s">
        <v>145</v>
      </c>
      <c r="L19" s="454"/>
      <c r="M19" s="454"/>
      <c r="N19" s="455"/>
      <c r="O19" s="456" t="s">
        <v>146</v>
      </c>
      <c r="P19" s="456"/>
      <c r="Q19" s="456"/>
      <c r="R19" s="457"/>
      <c r="S19" s="152" t="s">
        <v>144</v>
      </c>
    </row>
    <row r="20" spans="1:19" s="1" customFormat="1" ht="40.200000000000003" customHeight="1" thickBot="1">
      <c r="A20" s="429"/>
      <c r="B20" s="430"/>
      <c r="C20" s="452"/>
      <c r="D20" s="418" t="s">
        <v>131</v>
      </c>
      <c r="E20" s="419"/>
      <c r="F20" s="420"/>
      <c r="G20" s="420"/>
      <c r="H20" s="420"/>
      <c r="I20" s="420"/>
      <c r="J20" s="420"/>
      <c r="K20" s="421"/>
      <c r="L20" s="421"/>
      <c r="M20" s="421"/>
      <c r="N20" s="421"/>
      <c r="O20" s="420"/>
      <c r="P20" s="420"/>
      <c r="Q20" s="420"/>
      <c r="R20" s="420"/>
      <c r="S20" s="422"/>
    </row>
    <row r="21" spans="1:19" s="1" customFormat="1" ht="39" customHeight="1">
      <c r="A21" s="429"/>
      <c r="B21" s="430"/>
      <c r="C21" s="22" t="s">
        <v>1</v>
      </c>
      <c r="D21" s="458" t="s">
        <v>133</v>
      </c>
      <c r="E21" s="459"/>
      <c r="F21" s="459"/>
      <c r="G21" s="459"/>
      <c r="H21" s="459"/>
      <c r="I21" s="459"/>
      <c r="J21" s="460"/>
      <c r="K21" s="453" t="s">
        <v>117</v>
      </c>
      <c r="L21" s="454"/>
      <c r="M21" s="454"/>
      <c r="N21" s="455"/>
      <c r="O21" s="461" t="s">
        <v>175</v>
      </c>
      <c r="P21" s="462"/>
      <c r="Q21" s="462"/>
      <c r="R21" s="462"/>
      <c r="S21" s="463"/>
    </row>
    <row r="22" spans="1:19" s="1" customFormat="1" ht="39" customHeight="1" thickBot="1">
      <c r="A22" s="431"/>
      <c r="B22" s="432"/>
      <c r="C22" s="28" t="s">
        <v>99</v>
      </c>
      <c r="D22" s="384" t="s">
        <v>133</v>
      </c>
      <c r="E22" s="385"/>
      <c r="F22" s="385"/>
      <c r="G22" s="385"/>
      <c r="H22" s="385"/>
      <c r="I22" s="385"/>
      <c r="J22" s="386"/>
      <c r="K22" s="387" t="s">
        <v>100</v>
      </c>
      <c r="L22" s="388"/>
      <c r="M22" s="388"/>
      <c r="N22" s="389"/>
      <c r="O22" s="390" t="s">
        <v>132</v>
      </c>
      <c r="P22" s="391"/>
      <c r="Q22" s="391"/>
      <c r="R22" s="391"/>
      <c r="S22" s="392"/>
    </row>
    <row r="23" spans="1:19" s="1" customFormat="1" ht="116.4" customHeight="1" thickBot="1">
      <c r="A23" s="29"/>
      <c r="B23" s="29"/>
      <c r="C23" s="30"/>
      <c r="D23" s="148"/>
      <c r="E23" s="31"/>
      <c r="F23" s="31"/>
      <c r="G23" s="31"/>
      <c r="H23" s="31"/>
      <c r="I23" s="31"/>
      <c r="J23" s="31"/>
      <c r="K23" s="31"/>
      <c r="L23" s="31"/>
      <c r="M23" s="31"/>
      <c r="N23" s="31"/>
      <c r="O23" s="30"/>
      <c r="P23" s="31"/>
      <c r="Q23" s="17"/>
      <c r="R23" s="17"/>
      <c r="S23" s="17"/>
    </row>
    <row r="24" spans="1:19" s="1" customFormat="1" ht="16.2">
      <c r="A24" s="53" t="s">
        <v>29</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74" t="s">
        <v>58</v>
      </c>
      <c r="C25" s="374"/>
      <c r="D25" s="374"/>
      <c r="E25" s="374"/>
      <c r="F25" s="374"/>
      <c r="G25" s="374"/>
      <c r="H25" s="374"/>
      <c r="I25" s="374"/>
      <c r="J25" s="374"/>
      <c r="K25" s="374"/>
      <c r="L25" s="374"/>
      <c r="M25" s="374"/>
      <c r="N25" s="374"/>
      <c r="O25" s="374"/>
      <c r="P25" s="374"/>
      <c r="Q25" s="374"/>
      <c r="R25" s="374"/>
      <c r="S25" s="56"/>
    </row>
    <row r="26" spans="1:19" s="48" customFormat="1" ht="33.6" customHeight="1">
      <c r="A26" s="108"/>
      <c r="B26" s="107"/>
      <c r="C26" s="374" t="s">
        <v>47</v>
      </c>
      <c r="D26" s="374"/>
      <c r="E26" s="374"/>
      <c r="F26" s="374"/>
      <c r="G26" s="374"/>
      <c r="H26" s="374"/>
      <c r="I26" s="374"/>
      <c r="J26" s="374"/>
      <c r="K26" s="374"/>
      <c r="L26" s="374"/>
      <c r="M26" s="374"/>
      <c r="N26" s="374"/>
      <c r="O26" s="374"/>
      <c r="P26" s="374"/>
      <c r="Q26" s="374"/>
      <c r="R26" s="374"/>
      <c r="S26" s="57"/>
    </row>
    <row r="27" spans="1:19" s="34" customFormat="1" ht="33.6" customHeight="1">
      <c r="A27" s="55"/>
      <c r="B27" s="82"/>
      <c r="C27" s="155" t="s">
        <v>112</v>
      </c>
      <c r="D27" s="39"/>
      <c r="E27" s="39"/>
      <c r="F27" s="39"/>
      <c r="G27" s="39"/>
      <c r="H27" s="39"/>
      <c r="I27" s="39"/>
      <c r="J27" s="39"/>
      <c r="K27" s="39"/>
      <c r="L27" s="39"/>
      <c r="M27" s="39"/>
      <c r="N27" s="39"/>
      <c r="O27" s="39"/>
      <c r="P27" s="39"/>
      <c r="Q27" s="39"/>
      <c r="R27" s="39"/>
      <c r="S27" s="60"/>
    </row>
    <row r="28" spans="1:19" s="48" customFormat="1" ht="33.6" customHeight="1">
      <c r="A28" s="108"/>
      <c r="B28" s="107"/>
      <c r="C28" s="374" t="s">
        <v>48</v>
      </c>
      <c r="D28" s="374"/>
      <c r="E28" s="374"/>
      <c r="F28" s="374"/>
      <c r="G28" s="374"/>
      <c r="H28" s="374"/>
      <c r="I28" s="374"/>
      <c r="J28" s="374"/>
      <c r="K28" s="374"/>
      <c r="L28" s="374"/>
      <c r="M28" s="374"/>
      <c r="N28" s="374"/>
      <c r="O28" s="374"/>
      <c r="P28" s="374"/>
      <c r="Q28" s="374"/>
      <c r="R28" s="374"/>
      <c r="S28" s="393"/>
    </row>
    <row r="29" spans="1:19" s="48" customFormat="1" ht="33.6" customHeight="1">
      <c r="A29" s="108"/>
      <c r="B29" s="107"/>
      <c r="C29" s="374" t="s">
        <v>30</v>
      </c>
      <c r="D29" s="374"/>
      <c r="E29" s="374"/>
      <c r="F29" s="374"/>
      <c r="G29" s="374"/>
      <c r="H29" s="374"/>
      <c r="I29" s="374"/>
      <c r="J29" s="374"/>
      <c r="K29" s="374"/>
      <c r="L29" s="374"/>
      <c r="M29" s="374"/>
      <c r="N29" s="374"/>
      <c r="O29" s="374"/>
      <c r="P29" s="374"/>
      <c r="Q29" s="374"/>
      <c r="R29" s="374"/>
      <c r="S29" s="57"/>
    </row>
    <row r="30" spans="1:19" s="48" customFormat="1" ht="33.6" customHeight="1">
      <c r="A30" s="108"/>
      <c r="B30" s="107"/>
      <c r="C30" s="374" t="s">
        <v>31</v>
      </c>
      <c r="D30" s="374"/>
      <c r="E30" s="374"/>
      <c r="F30" s="374"/>
      <c r="G30" s="374"/>
      <c r="H30" s="374"/>
      <c r="I30" s="374"/>
      <c r="J30" s="374"/>
      <c r="K30" s="374"/>
      <c r="L30" s="374"/>
      <c r="M30" s="374"/>
      <c r="N30" s="374"/>
      <c r="O30" s="374"/>
      <c r="P30" s="374"/>
      <c r="Q30" s="374"/>
      <c r="R30" s="374"/>
      <c r="S30" s="57"/>
    </row>
    <row r="31" spans="1:19" s="48" customFormat="1" ht="99.6" customHeight="1" thickBot="1">
      <c r="A31" s="109"/>
      <c r="B31" s="110"/>
      <c r="C31" s="375" t="s">
        <v>32</v>
      </c>
      <c r="D31" s="375"/>
      <c r="E31" s="375"/>
      <c r="F31" s="375"/>
      <c r="G31" s="375"/>
      <c r="H31" s="375"/>
      <c r="I31" s="375"/>
      <c r="J31" s="375"/>
      <c r="K31" s="375"/>
      <c r="L31" s="375"/>
      <c r="M31" s="375"/>
      <c r="N31" s="375"/>
      <c r="O31" s="375"/>
      <c r="P31" s="375"/>
      <c r="Q31" s="375"/>
      <c r="R31" s="375"/>
      <c r="S31" s="376"/>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77" t="s">
        <v>35</v>
      </c>
      <c r="B33" s="378"/>
      <c r="C33" s="378"/>
      <c r="D33" s="378"/>
      <c r="E33" s="378"/>
      <c r="F33" s="378"/>
      <c r="G33" s="378"/>
      <c r="H33" s="378"/>
      <c r="I33" s="378"/>
      <c r="J33" s="378"/>
      <c r="K33" s="378"/>
      <c r="L33" s="378"/>
      <c r="M33" s="378"/>
      <c r="N33" s="378"/>
      <c r="O33" s="378"/>
      <c r="P33" s="378"/>
      <c r="Q33" s="378"/>
      <c r="R33" s="378"/>
      <c r="S33" s="379"/>
    </row>
    <row r="34" spans="1:21" s="34" customFormat="1" ht="24" customHeight="1" thickBot="1">
      <c r="A34" s="310" t="s">
        <v>62</v>
      </c>
      <c r="B34" s="311"/>
      <c r="C34" s="311"/>
      <c r="D34" s="311"/>
      <c r="E34" s="311"/>
      <c r="F34" s="311"/>
      <c r="G34" s="311"/>
      <c r="H34" s="311"/>
      <c r="I34" s="311"/>
      <c r="J34" s="311"/>
      <c r="K34" s="311"/>
      <c r="L34" s="311"/>
      <c r="M34" s="311"/>
      <c r="N34" s="311"/>
      <c r="O34" s="311"/>
      <c r="P34" s="311"/>
      <c r="Q34" s="311"/>
      <c r="R34" s="311"/>
      <c r="S34" s="312"/>
    </row>
    <row r="35" spans="1:21" s="20" customFormat="1" ht="20.399999999999999" customHeight="1">
      <c r="A35" s="70"/>
      <c r="B35" s="380" t="s">
        <v>102</v>
      </c>
      <c r="C35" s="380"/>
      <c r="D35" s="380"/>
      <c r="E35" s="380"/>
      <c r="F35" s="380"/>
      <c r="G35" s="380"/>
      <c r="H35" s="380"/>
      <c r="I35" s="380"/>
      <c r="J35" s="380"/>
      <c r="K35" s="380"/>
      <c r="L35" s="380"/>
      <c r="M35" s="380"/>
      <c r="N35" s="380"/>
      <c r="O35" s="380"/>
      <c r="P35" s="380"/>
      <c r="Q35" s="380"/>
      <c r="R35" s="380"/>
      <c r="S35" s="381"/>
    </row>
    <row r="36" spans="1:21" s="20" customFormat="1" ht="20.399999999999999" customHeight="1">
      <c r="A36" s="70"/>
      <c r="B36" s="382"/>
      <c r="C36" s="382"/>
      <c r="D36" s="382"/>
      <c r="E36" s="382"/>
      <c r="F36" s="382"/>
      <c r="G36" s="382"/>
      <c r="H36" s="382"/>
      <c r="I36" s="382"/>
      <c r="J36" s="382"/>
      <c r="K36" s="382"/>
      <c r="L36" s="382"/>
      <c r="M36" s="382"/>
      <c r="N36" s="382"/>
      <c r="O36" s="382"/>
      <c r="P36" s="382"/>
      <c r="Q36" s="382"/>
      <c r="R36" s="382"/>
      <c r="S36" s="383"/>
    </row>
    <row r="37" spans="1:21" s="20" customFormat="1" ht="33.6" customHeight="1">
      <c r="A37" s="70"/>
      <c r="B37" s="372" t="s">
        <v>92</v>
      </c>
      <c r="C37" s="372"/>
      <c r="D37" s="372"/>
      <c r="E37" s="372"/>
      <c r="F37" s="372"/>
      <c r="G37" s="372"/>
      <c r="H37" s="372"/>
      <c r="I37" s="372"/>
      <c r="J37" s="372"/>
      <c r="K37" s="372"/>
      <c r="L37" s="372"/>
      <c r="M37" s="372"/>
      <c r="N37" s="372"/>
      <c r="O37" s="372"/>
      <c r="P37" s="372"/>
      <c r="Q37" s="372"/>
      <c r="R37" s="372"/>
      <c r="S37" s="373"/>
    </row>
    <row r="38" spans="1:21" s="1" customFormat="1" ht="20.399999999999999" customHeight="1" thickBot="1">
      <c r="A38" s="69" t="s">
        <v>52</v>
      </c>
      <c r="B38" s="49"/>
      <c r="C38" s="13"/>
      <c r="D38" s="3"/>
      <c r="E38" s="3"/>
      <c r="F38" s="3"/>
      <c r="G38" s="3"/>
      <c r="H38" s="3"/>
      <c r="I38" s="3"/>
      <c r="J38" s="3"/>
      <c r="K38" s="3"/>
      <c r="L38" s="3"/>
      <c r="M38" s="3"/>
      <c r="N38" s="3"/>
      <c r="O38" s="2"/>
      <c r="P38" s="3"/>
      <c r="Q38" s="3"/>
      <c r="R38" s="3"/>
      <c r="S38" s="62"/>
    </row>
    <row r="39" spans="1:21" s="1" customFormat="1" ht="102.45" customHeight="1" thickBot="1">
      <c r="A39" s="71"/>
      <c r="B39" s="316" t="s">
        <v>86</v>
      </c>
      <c r="C39" s="317"/>
      <c r="D39" s="318"/>
      <c r="E39" s="258" t="s">
        <v>87</v>
      </c>
      <c r="F39" s="259"/>
      <c r="G39" s="260"/>
      <c r="H39" s="316" t="s">
        <v>88</v>
      </c>
      <c r="I39" s="317"/>
      <c r="J39" s="318"/>
      <c r="K39" s="258" t="s">
        <v>89</v>
      </c>
      <c r="L39" s="259"/>
      <c r="M39" s="260"/>
      <c r="N39" s="37" t="s">
        <v>90</v>
      </c>
      <c r="O39" s="316" t="s">
        <v>91</v>
      </c>
      <c r="P39" s="318"/>
      <c r="Q39" s="134" t="s">
        <v>101</v>
      </c>
      <c r="R39" s="12"/>
      <c r="S39" s="139"/>
    </row>
    <row r="40" spans="1:21" s="1" customFormat="1" ht="22.2" customHeight="1">
      <c r="A40" s="71"/>
      <c r="B40" s="350" t="s">
        <v>22</v>
      </c>
      <c r="C40" s="351"/>
      <c r="D40" s="352"/>
      <c r="E40" s="353">
        <v>1</v>
      </c>
      <c r="F40" s="354"/>
      <c r="G40" s="159" t="str">
        <f>IFERROR(VLOOKUP(B40,[7]光熱費支援金基準額!C:E,2,FALSE),"")</f>
        <v>施設</v>
      </c>
      <c r="H40" s="355">
        <f>IFERROR(VLOOKUP(B40,[7]光熱費支援金基準額!C:E,3,FALSE),"")</f>
        <v>50000</v>
      </c>
      <c r="I40" s="356"/>
      <c r="J40" s="357"/>
      <c r="K40" s="358"/>
      <c r="L40" s="359"/>
      <c r="M40" s="360"/>
      <c r="N40" s="131" t="str">
        <f>IFERROR(VLOOKUP(K40,[7]光熱費支援金基準額!F:G,2,FALSE)," ")</f>
        <v xml:space="preserve"> </v>
      </c>
      <c r="O40" s="160">
        <f>IFERROR(IF(ISNUMBER(E40),E40,1)*H40+SUBSTITUTE(N40," ",0),"")</f>
        <v>50000</v>
      </c>
      <c r="P40" s="44" t="s">
        <v>11</v>
      </c>
      <c r="Q40" s="121"/>
      <c r="R40" s="12"/>
      <c r="S40" s="139"/>
    </row>
    <row r="41" spans="1:21" s="1" customFormat="1" ht="22.2" customHeight="1" thickBot="1">
      <c r="A41" s="71"/>
      <c r="B41" s="361"/>
      <c r="C41" s="362"/>
      <c r="D41" s="363"/>
      <c r="E41" s="364"/>
      <c r="F41" s="365"/>
      <c r="G41" s="130" t="str">
        <f>IFERROR(VLOOKUP(B41,[7]光熱費支援金基準額!C:E,2,FALSE),"")</f>
        <v/>
      </c>
      <c r="H41" s="366" t="str">
        <f>IFERROR(VLOOKUP(B41,[7]光熱費支援金基準額!C:E,3,FALSE),"")</f>
        <v/>
      </c>
      <c r="I41" s="367"/>
      <c r="J41" s="368"/>
      <c r="K41" s="369"/>
      <c r="L41" s="370"/>
      <c r="M41" s="371"/>
      <c r="N41" s="132" t="str">
        <f>IFERROR(VLOOKUP(K41,[7]光熱費支援金基準額!F:G,2,FALSE)," ")</f>
        <v xml:space="preserve"> </v>
      </c>
      <c r="O41" s="115" t="str">
        <f t="shared" ref="O41" si="0">IFERROR(IF(ISNUMBER(E41),E41,1)*H41+SUBSTITUTE(N41," ",0),"")</f>
        <v/>
      </c>
      <c r="P41" s="45" t="s">
        <v>11</v>
      </c>
      <c r="Q41" s="122"/>
      <c r="R41" s="11"/>
      <c r="S41" s="139"/>
      <c r="U41" s="4"/>
    </row>
    <row r="42" spans="1:21" s="1" customFormat="1" ht="22.95" customHeight="1" thickBot="1">
      <c r="A42" s="71"/>
      <c r="B42" s="127" t="s">
        <v>85</v>
      </c>
      <c r="C42" s="127"/>
      <c r="D42" s="128"/>
      <c r="E42" s="343">
        <f>SUM(O40:O41)</f>
        <v>50000</v>
      </c>
      <c r="F42" s="344"/>
      <c r="G42" s="344"/>
      <c r="H42" s="344"/>
      <c r="I42" s="345"/>
      <c r="J42" s="105" t="s">
        <v>11</v>
      </c>
      <c r="K42" s="38"/>
      <c r="L42" s="38"/>
      <c r="M42" s="38"/>
      <c r="N42" s="38"/>
      <c r="O42" s="38"/>
      <c r="P42" s="38"/>
      <c r="Q42" s="49"/>
      <c r="R42" s="49"/>
      <c r="S42" s="47"/>
    </row>
    <row r="43" spans="1:21" s="1" customFormat="1" ht="18" customHeight="1">
      <c r="A43" s="72"/>
      <c r="B43" s="19" t="s">
        <v>113</v>
      </c>
      <c r="C43" s="73"/>
      <c r="D43" s="5"/>
      <c r="E43" s="5"/>
      <c r="F43" s="5"/>
      <c r="G43" s="5"/>
      <c r="H43" s="5"/>
      <c r="I43" s="5"/>
      <c r="J43" s="5"/>
      <c r="K43" s="14"/>
      <c r="L43" s="14"/>
      <c r="M43" s="14"/>
      <c r="N43" s="14"/>
      <c r="O43" s="14"/>
      <c r="P43" s="14"/>
      <c r="Q43" s="49"/>
      <c r="R43" s="49"/>
      <c r="S43" s="47"/>
    </row>
    <row r="44" spans="1:21" s="1" customFormat="1" ht="9" customHeight="1">
      <c r="A44" s="74"/>
      <c r="B44" s="14"/>
      <c r="C44" s="73"/>
      <c r="D44" s="14"/>
      <c r="E44" s="14"/>
      <c r="F44" s="14"/>
      <c r="G44" s="14"/>
      <c r="H44" s="14"/>
      <c r="I44" s="14"/>
      <c r="J44" s="14"/>
      <c r="K44" s="14"/>
      <c r="L44" s="14"/>
      <c r="M44" s="14"/>
      <c r="N44" s="14"/>
      <c r="O44" s="14"/>
      <c r="P44" s="14"/>
      <c r="Q44" s="49"/>
      <c r="R44" s="49"/>
      <c r="S44" s="47"/>
    </row>
    <row r="45" spans="1:21" s="1" customFormat="1" ht="21" customHeight="1" thickBot="1">
      <c r="A45" s="74"/>
      <c r="B45" s="17" t="s">
        <v>45</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4"/>
      <c r="B46" s="335" t="s">
        <v>43</v>
      </c>
      <c r="C46" s="336"/>
      <c r="D46" s="12"/>
      <c r="E46" s="49"/>
      <c r="F46" s="49"/>
      <c r="G46" s="49"/>
      <c r="H46" s="49"/>
      <c r="I46" s="49"/>
      <c r="J46" s="49"/>
      <c r="K46" s="49"/>
      <c r="L46" s="49"/>
      <c r="M46" s="49"/>
      <c r="N46" s="49"/>
      <c r="O46" s="49"/>
      <c r="P46" s="49"/>
      <c r="Q46" s="49"/>
      <c r="R46" s="49"/>
      <c r="S46" s="47"/>
    </row>
    <row r="47" spans="1:21" s="1" customFormat="1" ht="21" customHeight="1" thickBot="1">
      <c r="A47" s="74"/>
      <c r="B47" s="474" t="s">
        <v>44</v>
      </c>
      <c r="C47" s="475"/>
      <c r="D47" s="12"/>
      <c r="E47" s="49"/>
      <c r="F47" s="49"/>
      <c r="G47" s="49"/>
      <c r="H47" s="49"/>
      <c r="I47" s="49"/>
      <c r="J47" s="49"/>
      <c r="K47" s="49"/>
      <c r="L47" s="49"/>
      <c r="M47" s="49"/>
      <c r="N47" s="49"/>
      <c r="O47" s="49"/>
      <c r="P47" s="49"/>
      <c r="Q47" s="49"/>
      <c r="R47" s="49"/>
      <c r="S47" s="47"/>
    </row>
    <row r="48" spans="1:21" s="1" customFormat="1" ht="21" customHeight="1" thickBot="1">
      <c r="A48" s="74"/>
      <c r="B48" s="17" t="s">
        <v>104</v>
      </c>
      <c r="C48" s="38"/>
      <c r="D48" s="17"/>
      <c r="E48" s="17"/>
      <c r="F48" s="17"/>
      <c r="G48" s="17"/>
      <c r="H48" s="17"/>
      <c r="I48" s="17"/>
      <c r="J48" s="17"/>
      <c r="K48" s="17"/>
      <c r="L48" s="17"/>
      <c r="M48" s="17"/>
      <c r="N48" s="17"/>
      <c r="O48" s="17"/>
      <c r="P48" s="17"/>
      <c r="Q48" s="49"/>
      <c r="R48" s="49"/>
      <c r="S48" s="47"/>
    </row>
    <row r="49" spans="1:21" s="1" customFormat="1" ht="21" customHeight="1" thickBot="1">
      <c r="A49" s="74"/>
      <c r="B49" s="335" t="s">
        <v>105</v>
      </c>
      <c r="C49" s="336"/>
      <c r="D49" s="348" t="s">
        <v>93</v>
      </c>
      <c r="E49" s="348"/>
      <c r="F49" s="348"/>
      <c r="G49" s="336"/>
      <c r="H49" s="17"/>
      <c r="I49" s="17"/>
      <c r="J49" s="17"/>
      <c r="K49" s="17"/>
      <c r="L49" s="12"/>
      <c r="M49" s="49"/>
      <c r="N49" s="49"/>
      <c r="O49" s="49"/>
      <c r="P49" s="49"/>
      <c r="Q49" s="49"/>
      <c r="R49" s="49"/>
      <c r="S49" s="47"/>
    </row>
    <row r="50" spans="1:21" s="1" customFormat="1" ht="21" customHeight="1" thickBot="1">
      <c r="A50" s="74"/>
      <c r="B50" s="346"/>
      <c r="C50" s="347"/>
      <c r="D50" s="349"/>
      <c r="E50" s="349"/>
      <c r="F50" s="349"/>
      <c r="G50" s="347"/>
      <c r="H50" s="17"/>
      <c r="I50" s="17"/>
      <c r="J50" s="17"/>
      <c r="K50" s="17"/>
      <c r="L50" s="12"/>
      <c r="M50" s="49"/>
      <c r="N50" s="49"/>
      <c r="O50" s="49"/>
      <c r="P50" s="49"/>
      <c r="Q50" s="49"/>
      <c r="R50" s="49"/>
      <c r="S50" s="47"/>
    </row>
    <row r="51" spans="1:21" s="1" customFormat="1" ht="14.4" customHeight="1">
      <c r="A51" s="74"/>
      <c r="B51" s="17"/>
      <c r="C51" s="38"/>
      <c r="D51" s="17"/>
      <c r="E51" s="17"/>
      <c r="F51" s="17"/>
      <c r="G51" s="17"/>
      <c r="H51" s="17"/>
      <c r="I51" s="17"/>
      <c r="J51" s="17"/>
      <c r="K51" s="17"/>
      <c r="L51" s="17"/>
      <c r="M51" s="17"/>
      <c r="N51" s="17"/>
      <c r="O51" s="17"/>
      <c r="P51" s="17"/>
      <c r="Q51" s="17"/>
      <c r="R51" s="17"/>
      <c r="S51" s="42"/>
      <c r="T51" s="11"/>
      <c r="U51" s="12"/>
    </row>
    <row r="52" spans="1:21" s="1" customFormat="1" ht="21.75" customHeight="1" thickBot="1">
      <c r="A52" s="74"/>
      <c r="B52" s="17" t="s">
        <v>149</v>
      </c>
      <c r="C52" s="38"/>
      <c r="D52" s="17"/>
      <c r="E52" s="17"/>
      <c r="F52" s="17"/>
      <c r="G52" s="17"/>
      <c r="H52" s="17"/>
      <c r="I52" s="17"/>
      <c r="J52" s="17"/>
      <c r="K52" s="17"/>
      <c r="L52" s="17"/>
      <c r="M52" s="17"/>
      <c r="N52" s="17"/>
      <c r="O52" s="17"/>
      <c r="P52" s="17"/>
      <c r="Q52" s="17"/>
      <c r="R52" s="17"/>
      <c r="S52" s="42"/>
      <c r="T52" s="11"/>
      <c r="U52" s="12"/>
    </row>
    <row r="53" spans="1:21" s="1" customFormat="1" ht="21.75" customHeight="1" thickBot="1">
      <c r="A53" s="74"/>
      <c r="B53" s="335" t="s">
        <v>65</v>
      </c>
      <c r="C53" s="336"/>
      <c r="D53" s="12"/>
      <c r="E53" s="17"/>
      <c r="F53" s="17"/>
      <c r="G53" s="17"/>
      <c r="H53" s="17"/>
      <c r="I53" s="17"/>
      <c r="J53" s="17"/>
      <c r="K53" s="17"/>
      <c r="L53" s="17"/>
      <c r="M53" s="17"/>
      <c r="N53" s="17"/>
      <c r="O53" s="17"/>
      <c r="P53" s="17"/>
      <c r="Q53" s="17"/>
      <c r="R53" s="17"/>
      <c r="S53" s="42"/>
      <c r="T53" s="11"/>
      <c r="U53" s="12"/>
    </row>
    <row r="54" spans="1:21" s="1" customFormat="1" ht="21.75" customHeight="1" thickBot="1">
      <c r="A54" s="74"/>
      <c r="B54" s="337"/>
      <c r="C54" s="337"/>
      <c r="D54" s="12"/>
      <c r="E54" s="17"/>
      <c r="F54" s="17"/>
      <c r="G54" s="17"/>
      <c r="H54" s="17"/>
      <c r="I54" s="17"/>
      <c r="J54" s="17"/>
      <c r="K54" s="17"/>
      <c r="L54" s="17"/>
      <c r="M54" s="17"/>
      <c r="N54" s="17"/>
      <c r="O54" s="17"/>
      <c r="P54" s="17"/>
      <c r="Q54" s="17"/>
      <c r="R54" s="17"/>
      <c r="S54" s="42"/>
      <c r="T54" s="11"/>
      <c r="U54" s="12"/>
    </row>
    <row r="55" spans="1:21" s="1" customFormat="1" ht="21" customHeight="1" thickBot="1">
      <c r="A55" s="74"/>
      <c r="B55" s="151" t="s">
        <v>143</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4"/>
      <c r="B56" s="316" t="s">
        <v>94</v>
      </c>
      <c r="C56" s="318"/>
      <c r="D56" s="338" t="s">
        <v>95</v>
      </c>
      <c r="E56" s="338"/>
      <c r="F56" s="11"/>
      <c r="G56" s="11"/>
      <c r="H56" s="11"/>
      <c r="I56" s="11"/>
      <c r="J56" s="12"/>
      <c r="K56" s="49"/>
      <c r="L56" s="49"/>
      <c r="M56" s="49"/>
      <c r="N56" s="49"/>
      <c r="O56" s="49"/>
      <c r="P56" s="49"/>
      <c r="Q56" s="49"/>
      <c r="R56" s="49"/>
      <c r="S56" s="47"/>
    </row>
    <row r="57" spans="1:21" s="1" customFormat="1" ht="21" customHeight="1">
      <c r="A57" s="74"/>
      <c r="B57" s="339"/>
      <c r="C57" s="340"/>
      <c r="D57" s="341"/>
      <c r="E57" s="342"/>
      <c r="F57" s="11"/>
      <c r="G57" s="11"/>
      <c r="H57" s="11"/>
      <c r="I57" s="11"/>
      <c r="J57" s="12"/>
      <c r="K57" s="49"/>
      <c r="L57" s="49"/>
      <c r="M57" s="49"/>
      <c r="N57" s="49"/>
      <c r="O57" s="49"/>
      <c r="P57" s="49"/>
      <c r="Q57" s="49"/>
      <c r="R57" s="49"/>
      <c r="S57" s="47"/>
    </row>
    <row r="58" spans="1:21" s="1" customFormat="1" ht="21" customHeight="1">
      <c r="A58" s="74"/>
      <c r="B58" s="331"/>
      <c r="C58" s="332"/>
      <c r="D58" s="333"/>
      <c r="E58" s="334"/>
      <c r="F58" s="11"/>
      <c r="G58" s="11"/>
      <c r="H58" s="11"/>
      <c r="I58" s="11"/>
      <c r="J58" s="12"/>
      <c r="K58" s="49"/>
      <c r="L58" s="49"/>
      <c r="M58" s="49"/>
      <c r="N58" s="49"/>
      <c r="O58" s="49"/>
      <c r="P58" s="49"/>
      <c r="Q58" s="49"/>
      <c r="R58" s="49"/>
      <c r="S58" s="47"/>
    </row>
    <row r="59" spans="1:21" s="1" customFormat="1" ht="21" customHeight="1">
      <c r="A59" s="74"/>
      <c r="B59" s="331"/>
      <c r="C59" s="332"/>
      <c r="D59" s="333"/>
      <c r="E59" s="334"/>
      <c r="F59" s="11"/>
      <c r="G59" s="11"/>
      <c r="H59" s="11"/>
      <c r="I59" s="11"/>
      <c r="J59" s="12"/>
      <c r="K59" s="49"/>
      <c r="L59" s="49"/>
      <c r="M59" s="49"/>
      <c r="N59" s="49"/>
      <c r="O59" s="49"/>
      <c r="P59" s="49"/>
      <c r="Q59" s="49"/>
      <c r="R59" s="49"/>
      <c r="S59" s="47"/>
    </row>
    <row r="60" spans="1:21" s="1" customFormat="1" ht="21" customHeight="1">
      <c r="A60" s="74"/>
      <c r="B60" s="331"/>
      <c r="C60" s="332"/>
      <c r="D60" s="333"/>
      <c r="E60" s="334"/>
      <c r="F60" s="11"/>
      <c r="G60" s="11"/>
      <c r="H60" s="11"/>
      <c r="I60" s="11"/>
      <c r="J60" s="12"/>
      <c r="K60" s="49"/>
      <c r="L60" s="49"/>
      <c r="M60" s="49"/>
      <c r="N60" s="49"/>
      <c r="O60" s="49"/>
      <c r="P60" s="49"/>
      <c r="Q60" s="49"/>
      <c r="R60" s="49"/>
      <c r="S60" s="47"/>
    </row>
    <row r="61" spans="1:21" s="1" customFormat="1" ht="21" customHeight="1">
      <c r="A61" s="74"/>
      <c r="B61" s="321"/>
      <c r="C61" s="322"/>
      <c r="D61" s="323"/>
      <c r="E61" s="324"/>
      <c r="F61" s="11"/>
      <c r="G61" s="11"/>
      <c r="H61" s="11"/>
      <c r="I61" s="11"/>
      <c r="J61" s="12"/>
      <c r="K61" s="49"/>
      <c r="L61" s="49"/>
      <c r="M61" s="49"/>
      <c r="N61" s="49"/>
      <c r="O61" s="49"/>
      <c r="P61" s="49"/>
      <c r="Q61" s="49"/>
      <c r="R61" s="49"/>
      <c r="S61" s="47"/>
    </row>
    <row r="62" spans="1:21" s="1" customFormat="1" ht="21" customHeight="1" thickBot="1">
      <c r="A62" s="74"/>
      <c r="B62" s="325"/>
      <c r="C62" s="326"/>
      <c r="D62" s="327"/>
      <c r="E62" s="328"/>
      <c r="F62" s="11"/>
      <c r="G62" s="11"/>
      <c r="H62" s="11"/>
      <c r="I62" s="11"/>
      <c r="J62" s="12"/>
      <c r="K62" s="49"/>
      <c r="L62" s="49"/>
      <c r="M62" s="49"/>
      <c r="N62" s="49"/>
      <c r="O62" s="49"/>
      <c r="P62" s="49"/>
      <c r="Q62" s="49"/>
      <c r="R62" s="49"/>
      <c r="S62" s="47"/>
    </row>
    <row r="63" spans="1:21" s="1" customFormat="1" ht="21" customHeight="1">
      <c r="A63" s="74"/>
      <c r="B63" s="17"/>
      <c r="C63" s="38"/>
      <c r="D63" s="17"/>
      <c r="E63" s="17"/>
      <c r="F63" s="17"/>
      <c r="G63" s="17"/>
      <c r="H63" s="17"/>
      <c r="I63" s="17"/>
      <c r="J63" s="17"/>
      <c r="K63" s="17"/>
      <c r="L63" s="17"/>
      <c r="M63" s="17"/>
      <c r="N63" s="17"/>
      <c r="O63" s="17"/>
      <c r="P63" s="17"/>
      <c r="Q63" s="17"/>
      <c r="R63" s="17"/>
      <c r="S63" s="42"/>
      <c r="T63" s="11"/>
      <c r="U63" s="12"/>
    </row>
    <row r="64" spans="1:21" s="40" customFormat="1" ht="22.2">
      <c r="A64" s="75"/>
      <c r="B64" s="39" t="s">
        <v>21</v>
      </c>
      <c r="C64" s="76"/>
      <c r="D64" s="32"/>
      <c r="E64" s="32"/>
      <c r="F64" s="32"/>
      <c r="G64" s="32"/>
      <c r="H64" s="32"/>
      <c r="I64" s="32"/>
      <c r="J64" s="32"/>
      <c r="K64" s="32"/>
      <c r="L64" s="32"/>
      <c r="M64" s="76"/>
      <c r="N64" s="76"/>
      <c r="O64" s="76"/>
      <c r="P64" s="76"/>
      <c r="Q64" s="76"/>
      <c r="R64" s="76"/>
      <c r="S64" s="77"/>
    </row>
    <row r="65" spans="1:30" s="40" customFormat="1" ht="19.2" customHeight="1">
      <c r="A65" s="75"/>
      <c r="B65" s="39" t="s">
        <v>46</v>
      </c>
      <c r="C65" s="76"/>
      <c r="D65" s="32"/>
      <c r="E65" s="32"/>
      <c r="F65" s="32"/>
      <c r="G65" s="32"/>
      <c r="H65" s="32"/>
      <c r="I65" s="32"/>
      <c r="J65" s="32"/>
      <c r="K65" s="32"/>
      <c r="L65" s="32"/>
      <c r="M65" s="76"/>
      <c r="N65" s="76"/>
      <c r="O65" s="76"/>
      <c r="P65" s="76"/>
      <c r="Q65" s="76"/>
      <c r="R65" s="76"/>
      <c r="S65" s="77"/>
    </row>
    <row r="66" spans="1:30" s="40" customFormat="1" ht="19.2" customHeight="1">
      <c r="A66" s="75"/>
      <c r="B66" s="39" t="s">
        <v>84</v>
      </c>
      <c r="C66" s="76"/>
      <c r="D66" s="32"/>
      <c r="E66" s="32"/>
      <c r="F66" s="32"/>
      <c r="G66" s="32"/>
      <c r="H66" s="32"/>
      <c r="I66" s="32"/>
      <c r="J66" s="32"/>
      <c r="K66" s="32"/>
      <c r="L66" s="32"/>
      <c r="M66" s="76"/>
      <c r="N66" s="76"/>
      <c r="O66" s="76"/>
      <c r="P66" s="76"/>
      <c r="Q66" s="76"/>
      <c r="R66" s="76"/>
      <c r="S66" s="77"/>
    </row>
    <row r="67" spans="1:30" s="40" customFormat="1" ht="12.6" customHeight="1">
      <c r="A67" s="75"/>
      <c r="B67" s="78"/>
      <c r="C67" s="76"/>
      <c r="D67" s="32"/>
      <c r="E67" s="32"/>
      <c r="F67" s="32"/>
      <c r="G67" s="32"/>
      <c r="H67" s="32"/>
      <c r="I67" s="32"/>
      <c r="J67" s="32"/>
      <c r="K67" s="32"/>
      <c r="L67" s="32"/>
      <c r="M67" s="76"/>
      <c r="N67" s="76"/>
      <c r="O67" s="76"/>
      <c r="P67" s="76"/>
      <c r="Q67" s="76"/>
      <c r="R67" s="76"/>
      <c r="S67" s="77"/>
    </row>
    <row r="68" spans="1:30" s="34" customFormat="1" ht="18" customHeight="1">
      <c r="A68" s="79"/>
      <c r="B68" s="39" t="s">
        <v>9</v>
      </c>
      <c r="C68" s="39"/>
      <c r="D68" s="39"/>
      <c r="E68" s="39"/>
      <c r="F68" s="39"/>
      <c r="G68" s="39"/>
      <c r="H68" s="39"/>
      <c r="I68" s="39"/>
      <c r="J68" s="39"/>
      <c r="K68" s="39"/>
      <c r="L68" s="39"/>
      <c r="M68" s="39"/>
      <c r="N68" s="39"/>
      <c r="O68" s="39"/>
      <c r="P68" s="39"/>
      <c r="Q68" s="39"/>
      <c r="R68" s="39"/>
      <c r="S68" s="80"/>
      <c r="T68" s="33"/>
      <c r="U68" s="18"/>
    </row>
    <row r="69" spans="1:30" s="34" customFormat="1" ht="18" customHeight="1">
      <c r="A69" s="79"/>
      <c r="B69" s="39" t="s">
        <v>13</v>
      </c>
      <c r="C69" s="39"/>
      <c r="D69" s="39"/>
      <c r="E69" s="39"/>
      <c r="F69" s="39"/>
      <c r="G69" s="39"/>
      <c r="H69" s="39"/>
      <c r="I69" s="39"/>
      <c r="J69" s="39"/>
      <c r="K69" s="39"/>
      <c r="L69" s="39"/>
      <c r="M69" s="39"/>
      <c r="N69" s="39"/>
      <c r="O69" s="39"/>
      <c r="P69" s="39"/>
      <c r="Q69" s="39"/>
      <c r="R69" s="39"/>
      <c r="S69" s="80"/>
      <c r="T69" s="33"/>
      <c r="U69" s="18"/>
      <c r="V69" s="39"/>
      <c r="W69" s="39"/>
      <c r="X69" s="39"/>
      <c r="Y69" s="39"/>
      <c r="Z69" s="39"/>
      <c r="AA69" s="39"/>
      <c r="AB69" s="39"/>
      <c r="AC69" s="39"/>
      <c r="AD69" s="39"/>
    </row>
    <row r="70" spans="1:30" s="34" customFormat="1" ht="18" customHeight="1">
      <c r="A70" s="79"/>
      <c r="B70" s="39" t="s">
        <v>36</v>
      </c>
      <c r="C70" s="39"/>
      <c r="D70" s="39"/>
      <c r="E70" s="39"/>
      <c r="F70" s="39"/>
      <c r="G70" s="39"/>
      <c r="H70" s="39"/>
      <c r="I70" s="39"/>
      <c r="J70" s="39"/>
      <c r="K70" s="39"/>
      <c r="L70" s="39"/>
      <c r="M70" s="39"/>
      <c r="N70" s="39"/>
      <c r="O70" s="39"/>
      <c r="P70" s="39"/>
      <c r="Q70" s="39"/>
      <c r="R70" s="39"/>
      <c r="S70" s="81"/>
      <c r="T70" s="39"/>
      <c r="U70" s="39"/>
    </row>
    <row r="71" spans="1:30" s="34" customFormat="1" ht="33" customHeight="1">
      <c r="A71" s="79"/>
      <c r="B71" s="82"/>
      <c r="C71" s="329" t="s">
        <v>110</v>
      </c>
      <c r="D71" s="329"/>
      <c r="E71" s="329"/>
      <c r="F71" s="329"/>
      <c r="G71" s="329"/>
      <c r="H71" s="329"/>
      <c r="I71" s="329"/>
      <c r="J71" s="329"/>
      <c r="K71" s="329"/>
      <c r="L71" s="329"/>
      <c r="M71" s="329"/>
      <c r="N71" s="329"/>
      <c r="O71" s="329"/>
      <c r="P71" s="329"/>
      <c r="Q71" s="329"/>
      <c r="R71" s="329"/>
      <c r="S71" s="330"/>
    </row>
    <row r="72" spans="1:30" s="34" customFormat="1" ht="16.2">
      <c r="A72" s="79"/>
      <c r="B72" s="82"/>
      <c r="C72" s="39" t="s">
        <v>54</v>
      </c>
      <c r="D72" s="39"/>
      <c r="E72" s="39"/>
      <c r="F72" s="39"/>
      <c r="G72" s="39"/>
      <c r="H72" s="39"/>
      <c r="I72" s="39"/>
      <c r="J72" s="39"/>
      <c r="K72" s="39"/>
      <c r="L72" s="39"/>
      <c r="M72" s="39"/>
      <c r="N72" s="39"/>
      <c r="O72" s="39"/>
      <c r="P72" s="39"/>
      <c r="Q72" s="39"/>
      <c r="R72" s="39"/>
      <c r="S72" s="80"/>
    </row>
    <row r="73" spans="1:30" s="34" customFormat="1" ht="16.2">
      <c r="A73" s="79"/>
      <c r="B73" s="82"/>
      <c r="C73" s="39" t="s">
        <v>57</v>
      </c>
      <c r="D73" s="39"/>
      <c r="E73" s="39"/>
      <c r="F73" s="39"/>
      <c r="G73" s="39"/>
      <c r="H73" s="39"/>
      <c r="I73" s="39"/>
      <c r="J73" s="39"/>
      <c r="K73" s="39"/>
      <c r="L73" s="39"/>
      <c r="M73" s="39"/>
      <c r="N73" s="39"/>
      <c r="O73" s="39"/>
      <c r="P73" s="39"/>
      <c r="Q73" s="39"/>
      <c r="R73" s="39"/>
      <c r="S73" s="81"/>
    </row>
    <row r="74" spans="1:30" ht="18.600000000000001" thickBot="1">
      <c r="A74" s="83"/>
      <c r="B74" s="73"/>
      <c r="C74" s="73"/>
      <c r="D74" s="73"/>
      <c r="E74" s="73"/>
      <c r="F74" s="73"/>
      <c r="G74" s="73"/>
      <c r="H74" s="73"/>
      <c r="I74" s="73"/>
      <c r="J74" s="73"/>
      <c r="K74" s="73"/>
      <c r="L74" s="73"/>
      <c r="M74" s="73"/>
      <c r="N74" s="73"/>
      <c r="O74" s="73"/>
      <c r="P74" s="73"/>
      <c r="Q74" s="73"/>
      <c r="R74" s="73"/>
      <c r="S74" s="84"/>
    </row>
    <row r="75" spans="1:30" ht="22.2" customHeight="1" thickBot="1">
      <c r="A75" s="123" t="s">
        <v>53</v>
      </c>
      <c r="B75" s="124"/>
      <c r="C75" s="125"/>
      <c r="D75" s="125"/>
      <c r="E75" s="125"/>
      <c r="F75" s="125"/>
      <c r="G75" s="125"/>
      <c r="H75" s="125"/>
      <c r="I75" s="125"/>
      <c r="J75" s="125"/>
      <c r="K75" s="125"/>
      <c r="L75" s="125"/>
      <c r="M75" s="125"/>
      <c r="N75" s="125"/>
      <c r="O75" s="125"/>
      <c r="P75" s="125"/>
      <c r="Q75" s="125"/>
      <c r="R75" s="125"/>
      <c r="S75" s="126"/>
    </row>
    <row r="76" spans="1:30" ht="19.5" customHeight="1" thickBot="1">
      <c r="A76" s="85"/>
      <c r="B76" s="258" t="s">
        <v>126</v>
      </c>
      <c r="C76" s="259"/>
      <c r="D76" s="259"/>
      <c r="E76" s="259"/>
      <c r="F76" s="260"/>
      <c r="G76" s="73"/>
      <c r="H76" s="73"/>
      <c r="I76" s="73"/>
      <c r="J76" s="73"/>
      <c r="K76" s="73"/>
      <c r="L76" s="73"/>
      <c r="M76" s="73"/>
      <c r="N76" s="73"/>
      <c r="O76" s="73"/>
      <c r="P76" s="73"/>
      <c r="Q76" s="73"/>
      <c r="R76" s="73"/>
      <c r="S76" s="84"/>
    </row>
    <row r="77" spans="1:30" ht="18.600000000000001" thickBot="1">
      <c r="A77" s="85"/>
      <c r="B77" s="301"/>
      <c r="C77" s="302"/>
      <c r="D77" s="302"/>
      <c r="E77" s="302"/>
      <c r="F77" s="303"/>
      <c r="G77" s="73"/>
      <c r="H77" s="73"/>
      <c r="I77" s="73"/>
      <c r="J77" s="73"/>
      <c r="K77" s="73"/>
      <c r="L77" s="73"/>
      <c r="M77" s="73"/>
      <c r="N77" s="73"/>
      <c r="O77" s="73"/>
      <c r="P77" s="73"/>
      <c r="Q77" s="73"/>
      <c r="R77" s="73"/>
      <c r="S77" s="84"/>
    </row>
    <row r="78" spans="1:30" ht="22.2" customHeight="1" thickBot="1">
      <c r="A78" s="85"/>
      <c r="B78" s="304" t="s">
        <v>59</v>
      </c>
      <c r="C78" s="305"/>
      <c r="D78" s="306" t="str">
        <f>IFERROR(VLOOKUP(B77,光熱費支援金基準額!C:E,3,FALSE),"")</f>
        <v/>
      </c>
      <c r="E78" s="307"/>
      <c r="F78" s="135" t="s">
        <v>11</v>
      </c>
      <c r="G78" s="73"/>
      <c r="H78" s="73"/>
      <c r="I78" s="73"/>
      <c r="J78" s="73"/>
      <c r="K78" s="73"/>
      <c r="L78" s="73"/>
      <c r="M78" s="73"/>
      <c r="N78" s="73"/>
      <c r="O78" s="73"/>
      <c r="P78" s="73"/>
      <c r="Q78" s="73"/>
      <c r="R78" s="73"/>
      <c r="S78" s="84"/>
      <c r="T78" s="149"/>
    </row>
    <row r="79" spans="1:30" s="41" customFormat="1" ht="33.75" customHeight="1">
      <c r="A79" s="86"/>
      <c r="B79" s="308" t="s">
        <v>127</v>
      </c>
      <c r="C79" s="308"/>
      <c r="D79" s="308"/>
      <c r="E79" s="308"/>
      <c r="F79" s="308"/>
      <c r="G79" s="308"/>
      <c r="H79" s="308"/>
      <c r="I79" s="308"/>
      <c r="J79" s="308"/>
      <c r="K79" s="308"/>
      <c r="L79" s="308"/>
      <c r="M79" s="308"/>
      <c r="N79" s="308"/>
      <c r="O79" s="308"/>
      <c r="P79" s="308"/>
      <c r="Q79" s="308"/>
      <c r="R79" s="308"/>
      <c r="S79" s="309"/>
    </row>
    <row r="80" spans="1:30" ht="12.6" customHeight="1">
      <c r="A80" s="85"/>
      <c r="B80" s="87"/>
      <c r="C80" s="87"/>
      <c r="D80" s="16"/>
      <c r="E80" s="16"/>
      <c r="F80" s="16"/>
      <c r="G80" s="16"/>
      <c r="H80" s="16"/>
      <c r="I80" s="16"/>
      <c r="J80" s="16"/>
      <c r="K80" s="16"/>
      <c r="L80" s="16"/>
      <c r="M80" s="87"/>
      <c r="N80" s="87"/>
      <c r="O80" s="87"/>
      <c r="P80" s="87"/>
      <c r="Q80" s="87"/>
      <c r="R80" s="87"/>
      <c r="S80" s="84"/>
    </row>
    <row r="81" spans="1:19" s="40" customFormat="1" ht="19.95" customHeight="1">
      <c r="A81" s="75"/>
      <c r="B81" s="39" t="s">
        <v>21</v>
      </c>
      <c r="C81" s="76"/>
      <c r="D81" s="32"/>
      <c r="E81" s="32"/>
      <c r="F81" s="32"/>
      <c r="G81" s="32"/>
      <c r="H81" s="32"/>
      <c r="I81" s="32"/>
      <c r="J81" s="32"/>
      <c r="K81" s="32"/>
      <c r="L81" s="32"/>
      <c r="M81" s="76"/>
      <c r="N81" s="76"/>
      <c r="O81" s="76"/>
      <c r="P81" s="76"/>
      <c r="Q81" s="76"/>
      <c r="R81" s="76"/>
      <c r="S81" s="77"/>
    </row>
    <row r="82" spans="1:19" s="40" customFormat="1" ht="19.95" customHeight="1">
      <c r="A82" s="75"/>
      <c r="B82" s="39" t="s">
        <v>46</v>
      </c>
      <c r="C82" s="76"/>
      <c r="D82" s="32"/>
      <c r="E82" s="32"/>
      <c r="F82" s="32"/>
      <c r="G82" s="32"/>
      <c r="H82" s="32"/>
      <c r="I82" s="32"/>
      <c r="J82" s="32"/>
      <c r="K82" s="32"/>
      <c r="L82" s="32"/>
      <c r="M82" s="76"/>
      <c r="N82" s="76"/>
      <c r="O82" s="76"/>
      <c r="P82" s="76"/>
      <c r="Q82" s="76"/>
      <c r="R82" s="76"/>
      <c r="S82" s="77"/>
    </row>
    <row r="83" spans="1:19" s="40" customFormat="1" ht="19.95" customHeight="1">
      <c r="A83" s="75"/>
      <c r="B83" s="39" t="s">
        <v>103</v>
      </c>
      <c r="C83" s="76"/>
      <c r="D83" s="32"/>
      <c r="E83" s="32"/>
      <c r="F83" s="32"/>
      <c r="G83" s="32"/>
      <c r="H83" s="32"/>
      <c r="I83" s="32"/>
      <c r="J83" s="32"/>
      <c r="K83" s="32"/>
      <c r="L83" s="32"/>
      <c r="M83" s="76"/>
      <c r="N83" s="76"/>
      <c r="O83" s="76"/>
      <c r="P83" s="76"/>
      <c r="Q83" s="76"/>
      <c r="R83" s="76"/>
      <c r="S83" s="77"/>
    </row>
    <row r="84" spans="1:19" s="40" customFormat="1" ht="19.95" customHeight="1">
      <c r="A84" s="75"/>
      <c r="B84" s="78" t="s">
        <v>109</v>
      </c>
      <c r="C84" s="76"/>
      <c r="D84" s="32"/>
      <c r="E84" s="32"/>
      <c r="F84" s="32"/>
      <c r="G84" s="32"/>
      <c r="H84" s="32"/>
      <c r="I84" s="32"/>
      <c r="J84" s="32"/>
      <c r="K84" s="32"/>
      <c r="L84" s="32"/>
      <c r="M84" s="76"/>
      <c r="N84" s="76"/>
      <c r="O84" s="76"/>
      <c r="P84" s="76"/>
      <c r="Q84" s="76"/>
      <c r="R84" s="76"/>
      <c r="S84" s="77"/>
    </row>
    <row r="85" spans="1:19" ht="10.199999999999999" customHeight="1">
      <c r="A85" s="85"/>
      <c r="B85" s="87"/>
      <c r="C85" s="87"/>
      <c r="D85" s="16"/>
      <c r="E85" s="16"/>
      <c r="F85" s="16"/>
      <c r="G85" s="16"/>
      <c r="H85" s="16"/>
      <c r="I85" s="16"/>
      <c r="J85" s="16"/>
      <c r="K85" s="16"/>
      <c r="L85" s="16"/>
      <c r="M85" s="87"/>
      <c r="N85" s="87"/>
      <c r="O85" s="87"/>
      <c r="P85" s="87"/>
      <c r="Q85" s="87"/>
      <c r="R85" s="87"/>
      <c r="S85" s="84"/>
    </row>
    <row r="86" spans="1:19" s="15" customFormat="1" ht="22.2">
      <c r="A86" s="88"/>
      <c r="B86" s="39" t="s">
        <v>9</v>
      </c>
      <c r="C86" s="32"/>
      <c r="D86" s="16"/>
      <c r="E86" s="16"/>
      <c r="F86" s="16"/>
      <c r="G86" s="16"/>
      <c r="H86" s="16"/>
      <c r="I86" s="16"/>
      <c r="J86" s="16"/>
      <c r="K86" s="16"/>
      <c r="L86" s="16"/>
      <c r="M86" s="16"/>
      <c r="N86" s="16"/>
      <c r="O86" s="16"/>
      <c r="P86" s="16"/>
      <c r="Q86" s="16"/>
      <c r="R86" s="16"/>
      <c r="S86" s="89"/>
    </row>
    <row r="87" spans="1:19" s="15" customFormat="1" ht="22.2">
      <c r="A87" s="90"/>
      <c r="B87" s="39" t="s">
        <v>13</v>
      </c>
      <c r="C87" s="76"/>
      <c r="D87" s="87"/>
      <c r="E87" s="87"/>
      <c r="F87" s="87"/>
      <c r="G87" s="87"/>
      <c r="H87" s="87"/>
      <c r="I87" s="87"/>
      <c r="J87" s="87"/>
      <c r="K87" s="87"/>
      <c r="L87" s="87"/>
      <c r="M87" s="87"/>
      <c r="N87" s="87"/>
      <c r="O87" s="87"/>
      <c r="P87" s="87"/>
      <c r="Q87" s="87"/>
      <c r="R87" s="87"/>
      <c r="S87" s="89"/>
    </row>
    <row r="88" spans="1:19" s="15" customFormat="1" ht="22.2">
      <c r="A88" s="90"/>
      <c r="B88" s="39" t="s">
        <v>36</v>
      </c>
      <c r="C88" s="76"/>
      <c r="D88" s="87"/>
      <c r="E88" s="87"/>
      <c r="F88" s="87"/>
      <c r="G88" s="87"/>
      <c r="H88" s="87"/>
      <c r="I88" s="87"/>
      <c r="J88" s="87"/>
      <c r="K88" s="87"/>
      <c r="L88" s="87"/>
      <c r="M88" s="87"/>
      <c r="N88" s="87"/>
      <c r="O88" s="87"/>
      <c r="P88" s="87"/>
      <c r="Q88" s="87"/>
      <c r="R88" s="87"/>
      <c r="S88" s="89"/>
    </row>
    <row r="89" spans="1:19" s="15" customFormat="1" ht="19.2">
      <c r="A89" s="90"/>
      <c r="B89" s="82"/>
      <c r="C89" s="39" t="s">
        <v>108</v>
      </c>
      <c r="D89" s="87"/>
      <c r="E89" s="87"/>
      <c r="F89" s="87"/>
      <c r="G89" s="87"/>
      <c r="H89" s="87"/>
      <c r="I89" s="87"/>
      <c r="J89" s="87"/>
      <c r="K89" s="87"/>
      <c r="L89" s="87"/>
      <c r="M89" s="87"/>
      <c r="N89" s="87"/>
      <c r="O89" s="87"/>
      <c r="P89" s="87"/>
      <c r="Q89" s="87"/>
      <c r="R89" s="87"/>
      <c r="S89" s="89"/>
    </row>
    <row r="90" spans="1:19" s="15" customFormat="1" ht="19.8" thickBot="1">
      <c r="A90" s="91"/>
      <c r="B90" s="92"/>
      <c r="C90" s="93" t="s">
        <v>57</v>
      </c>
      <c r="D90" s="94"/>
      <c r="E90" s="94"/>
      <c r="F90" s="94"/>
      <c r="G90" s="94"/>
      <c r="H90" s="94"/>
      <c r="I90" s="94"/>
      <c r="J90" s="94"/>
      <c r="K90" s="94"/>
      <c r="L90" s="94"/>
      <c r="M90" s="94"/>
      <c r="N90" s="94"/>
      <c r="O90" s="94"/>
      <c r="P90" s="94"/>
      <c r="Q90" s="94"/>
      <c r="R90" s="94"/>
      <c r="S90" s="95"/>
    </row>
    <row r="91" spans="1:19" s="34" customFormat="1" ht="28.2" customHeight="1" thickBot="1">
      <c r="A91" s="310" t="s">
        <v>63</v>
      </c>
      <c r="B91" s="311"/>
      <c r="C91" s="311"/>
      <c r="D91" s="311"/>
      <c r="E91" s="311"/>
      <c r="F91" s="311"/>
      <c r="G91" s="311"/>
      <c r="H91" s="311"/>
      <c r="I91" s="311"/>
      <c r="J91" s="311"/>
      <c r="K91" s="311"/>
      <c r="L91" s="311"/>
      <c r="M91" s="311"/>
      <c r="N91" s="311"/>
      <c r="O91" s="311"/>
      <c r="P91" s="311"/>
      <c r="Q91" s="311"/>
      <c r="R91" s="311"/>
      <c r="S91" s="312"/>
    </row>
    <row r="92" spans="1:19" s="1" customFormat="1" ht="28.95" customHeight="1" thickBot="1">
      <c r="A92" s="46"/>
      <c r="B92" s="155" t="s">
        <v>17</v>
      </c>
      <c r="C92" s="8"/>
      <c r="D92" s="8"/>
      <c r="E92" s="8"/>
      <c r="F92" s="8"/>
      <c r="G92" s="8"/>
      <c r="H92" s="8"/>
      <c r="I92" s="8"/>
      <c r="J92" s="8"/>
      <c r="K92" s="8"/>
      <c r="L92" s="8"/>
      <c r="M92" s="8"/>
      <c r="N92" s="8"/>
      <c r="O92" s="9"/>
      <c r="P92" s="10"/>
      <c r="Q92" s="3"/>
      <c r="R92" s="3"/>
      <c r="S92" s="62"/>
    </row>
    <row r="93" spans="1:19" s="1" customFormat="1" ht="60" customHeight="1" thickBot="1">
      <c r="A93" s="313" t="s">
        <v>26</v>
      </c>
      <c r="B93" s="316" t="s">
        <v>114</v>
      </c>
      <c r="C93" s="317"/>
      <c r="D93" s="317"/>
      <c r="E93" s="317"/>
      <c r="F93" s="318"/>
      <c r="G93" s="258" t="s">
        <v>55</v>
      </c>
      <c r="H93" s="260"/>
      <c r="I93" s="258" t="s">
        <v>122</v>
      </c>
      <c r="J93" s="259"/>
      <c r="K93" s="259"/>
      <c r="L93" s="259"/>
      <c r="M93" s="260"/>
      <c r="N93" s="46"/>
      <c r="O93" s="49"/>
      <c r="P93" s="49"/>
      <c r="Q93" s="49"/>
      <c r="R93" s="49"/>
      <c r="S93" s="47"/>
    </row>
    <row r="94" spans="1:19" s="1" customFormat="1" ht="20.399999999999999" customHeight="1">
      <c r="A94" s="314"/>
      <c r="B94" s="143">
        <v>1</v>
      </c>
      <c r="C94" s="472"/>
      <c r="D94" s="473"/>
      <c r="E94" s="473"/>
      <c r="F94" s="473"/>
      <c r="G94" s="467"/>
      <c r="H94" s="468"/>
      <c r="I94" s="469"/>
      <c r="J94" s="470"/>
      <c r="K94" s="470"/>
      <c r="L94" s="470"/>
      <c r="M94" s="471"/>
      <c r="N94" s="46"/>
      <c r="O94" s="49"/>
      <c r="P94" s="49"/>
      <c r="Q94" s="49"/>
      <c r="R94" s="49"/>
      <c r="S94" s="47"/>
    </row>
    <row r="95" spans="1:19" s="1" customFormat="1" ht="20.399999999999999" customHeight="1">
      <c r="A95" s="314"/>
      <c r="B95" s="144">
        <v>2</v>
      </c>
      <c r="C95" s="278"/>
      <c r="D95" s="279"/>
      <c r="E95" s="279"/>
      <c r="F95" s="279"/>
      <c r="G95" s="280"/>
      <c r="H95" s="281"/>
      <c r="I95" s="282"/>
      <c r="J95" s="283"/>
      <c r="K95" s="283"/>
      <c r="L95" s="283"/>
      <c r="M95" s="284"/>
      <c r="N95" s="46"/>
      <c r="O95" s="49"/>
      <c r="P95" s="49"/>
      <c r="Q95" s="49"/>
      <c r="R95" s="49"/>
      <c r="S95" s="47"/>
    </row>
    <row r="96" spans="1:19" s="1" customFormat="1" ht="20.399999999999999" customHeight="1">
      <c r="A96" s="314"/>
      <c r="B96" s="144">
        <v>3</v>
      </c>
      <c r="C96" s="278"/>
      <c r="D96" s="279"/>
      <c r="E96" s="279"/>
      <c r="F96" s="279"/>
      <c r="G96" s="280"/>
      <c r="H96" s="281"/>
      <c r="I96" s="282"/>
      <c r="J96" s="283"/>
      <c r="K96" s="283"/>
      <c r="L96" s="283"/>
      <c r="M96" s="284"/>
      <c r="N96" s="46"/>
      <c r="O96" s="49"/>
      <c r="P96" s="49"/>
      <c r="Q96" s="49"/>
      <c r="R96" s="49"/>
      <c r="S96" s="47"/>
    </row>
    <row r="97" spans="1:19" s="1" customFormat="1" ht="20.399999999999999" customHeight="1">
      <c r="A97" s="314"/>
      <c r="B97" s="144">
        <v>4</v>
      </c>
      <c r="C97" s="278"/>
      <c r="D97" s="279"/>
      <c r="E97" s="279"/>
      <c r="F97" s="279"/>
      <c r="G97" s="280"/>
      <c r="H97" s="281"/>
      <c r="I97" s="282"/>
      <c r="J97" s="283"/>
      <c r="K97" s="283"/>
      <c r="L97" s="283"/>
      <c r="M97" s="284"/>
      <c r="N97" s="46"/>
      <c r="O97" s="49"/>
      <c r="P97" s="49"/>
      <c r="Q97" s="49"/>
      <c r="R97" s="49"/>
      <c r="S97" s="47"/>
    </row>
    <row r="98" spans="1:19" s="1" customFormat="1" ht="20.399999999999999" customHeight="1">
      <c r="A98" s="314"/>
      <c r="B98" s="144">
        <v>5</v>
      </c>
      <c r="C98" s="278"/>
      <c r="D98" s="279"/>
      <c r="E98" s="279"/>
      <c r="F98" s="279"/>
      <c r="G98" s="280"/>
      <c r="H98" s="281"/>
      <c r="I98" s="282"/>
      <c r="J98" s="283"/>
      <c r="K98" s="283"/>
      <c r="L98" s="283"/>
      <c r="M98" s="284"/>
      <c r="N98" s="46"/>
      <c r="O98" s="49"/>
      <c r="P98" s="49"/>
      <c r="Q98" s="49"/>
      <c r="R98" s="49"/>
      <c r="S98" s="47"/>
    </row>
    <row r="99" spans="1:19" s="1" customFormat="1" ht="20.399999999999999" customHeight="1">
      <c r="A99" s="314"/>
      <c r="B99" s="144">
        <v>6</v>
      </c>
      <c r="C99" s="278"/>
      <c r="D99" s="279"/>
      <c r="E99" s="279"/>
      <c r="F99" s="279"/>
      <c r="G99" s="280"/>
      <c r="H99" s="281"/>
      <c r="I99" s="282"/>
      <c r="J99" s="283"/>
      <c r="K99" s="283"/>
      <c r="L99" s="283"/>
      <c r="M99" s="284"/>
      <c r="N99" s="46"/>
      <c r="O99" s="49"/>
      <c r="P99" s="49"/>
      <c r="Q99" s="49"/>
      <c r="R99" s="49"/>
      <c r="S99" s="47"/>
    </row>
    <row r="100" spans="1:19" s="1" customFormat="1" ht="20.399999999999999" customHeight="1">
      <c r="A100" s="314"/>
      <c r="B100" s="144">
        <v>7</v>
      </c>
      <c r="C100" s="278"/>
      <c r="D100" s="279"/>
      <c r="E100" s="279"/>
      <c r="F100" s="279"/>
      <c r="G100" s="280"/>
      <c r="H100" s="281"/>
      <c r="I100" s="282"/>
      <c r="J100" s="283"/>
      <c r="K100" s="283"/>
      <c r="L100" s="283"/>
      <c r="M100" s="284"/>
      <c r="N100" s="46"/>
      <c r="O100" s="49"/>
      <c r="P100" s="49"/>
      <c r="Q100" s="49"/>
      <c r="R100" s="49"/>
      <c r="S100" s="47"/>
    </row>
    <row r="101" spans="1:19" s="1" customFormat="1" ht="20.399999999999999" customHeight="1">
      <c r="A101" s="314"/>
      <c r="B101" s="144">
        <v>8</v>
      </c>
      <c r="C101" s="278"/>
      <c r="D101" s="279"/>
      <c r="E101" s="279"/>
      <c r="F101" s="279"/>
      <c r="G101" s="280"/>
      <c r="H101" s="281"/>
      <c r="I101" s="282"/>
      <c r="J101" s="283"/>
      <c r="K101" s="283"/>
      <c r="L101" s="283"/>
      <c r="M101" s="284"/>
      <c r="N101" s="46"/>
      <c r="O101" s="49"/>
      <c r="P101" s="49"/>
      <c r="Q101" s="49"/>
      <c r="R101" s="49"/>
      <c r="S101" s="47"/>
    </row>
    <row r="102" spans="1:19" s="1" customFormat="1" ht="20.399999999999999" customHeight="1">
      <c r="A102" s="314"/>
      <c r="B102" s="144">
        <v>9</v>
      </c>
      <c r="C102" s="278"/>
      <c r="D102" s="279"/>
      <c r="E102" s="279"/>
      <c r="F102" s="285"/>
      <c r="G102" s="280"/>
      <c r="H102" s="281"/>
      <c r="I102" s="286"/>
      <c r="J102" s="287"/>
      <c r="K102" s="287"/>
      <c r="L102" s="287"/>
      <c r="M102" s="288"/>
      <c r="N102" s="46"/>
      <c r="O102" s="49"/>
      <c r="P102" s="49"/>
      <c r="Q102" s="49"/>
      <c r="R102" s="49"/>
      <c r="S102" s="47"/>
    </row>
    <row r="103" spans="1:19" s="1" customFormat="1" ht="20.399999999999999" customHeight="1" thickBot="1">
      <c r="A103" s="314"/>
      <c r="B103" s="144">
        <v>10</v>
      </c>
      <c r="C103" s="289"/>
      <c r="D103" s="290"/>
      <c r="E103" s="290"/>
      <c r="F103" s="290"/>
      <c r="G103" s="291"/>
      <c r="H103" s="292"/>
      <c r="I103" s="293"/>
      <c r="J103" s="294"/>
      <c r="K103" s="294"/>
      <c r="L103" s="294"/>
      <c r="M103" s="295"/>
      <c r="N103" s="46"/>
      <c r="O103" s="49"/>
      <c r="P103" s="49"/>
      <c r="Q103" s="49"/>
      <c r="R103" s="49"/>
      <c r="S103" s="47"/>
    </row>
    <row r="104" spans="1:19" s="1" customFormat="1" ht="33" customHeight="1" thickBot="1">
      <c r="A104" s="314"/>
      <c r="B104" s="258" t="s">
        <v>118</v>
      </c>
      <c r="C104" s="259"/>
      <c r="D104" s="259"/>
      <c r="E104" s="259"/>
      <c r="F104" s="260"/>
      <c r="G104" s="274">
        <f>COUNTIF(I94:M103,"自動車（病院・診療所）")</f>
        <v>0</v>
      </c>
      <c r="H104" s="275"/>
      <c r="I104" s="258" t="s">
        <v>14</v>
      </c>
      <c r="J104" s="260"/>
      <c r="K104" s="263">
        <f>17000*G104</f>
        <v>0</v>
      </c>
      <c r="L104" s="264"/>
      <c r="M104" s="120" t="s">
        <v>11</v>
      </c>
      <c r="N104" s="49"/>
      <c r="O104" s="49"/>
      <c r="P104" s="49"/>
      <c r="Q104" s="49"/>
      <c r="R104" s="49"/>
      <c r="S104" s="47"/>
    </row>
    <row r="105" spans="1:19" s="1" customFormat="1" ht="33" customHeight="1" thickBot="1">
      <c r="A105" s="314"/>
      <c r="B105" s="258" t="s">
        <v>119</v>
      </c>
      <c r="C105" s="259"/>
      <c r="D105" s="259"/>
      <c r="E105" s="259"/>
      <c r="F105" s="260"/>
      <c r="G105" s="274">
        <f>COUNTIF(I94:M103,"自動車（通所系）")</f>
        <v>0</v>
      </c>
      <c r="H105" s="275"/>
      <c r="I105" s="258" t="s">
        <v>14</v>
      </c>
      <c r="J105" s="260"/>
      <c r="K105" s="263">
        <f>18000*G105</f>
        <v>0</v>
      </c>
      <c r="L105" s="264"/>
      <c r="M105" s="120" t="s">
        <v>11</v>
      </c>
      <c r="N105" s="49"/>
      <c r="O105" s="49"/>
      <c r="P105" s="49"/>
      <c r="Q105" s="49"/>
      <c r="R105" s="49"/>
      <c r="S105" s="47"/>
    </row>
    <row r="106" spans="1:19" s="1" customFormat="1" ht="33" customHeight="1" thickBot="1">
      <c r="A106" s="314"/>
      <c r="B106" s="258" t="s">
        <v>120</v>
      </c>
      <c r="C106" s="259"/>
      <c r="D106" s="259"/>
      <c r="E106" s="259"/>
      <c r="F106" s="260"/>
      <c r="G106" s="276">
        <f>COUNTIF(I94:M103,"自動車（入所系）")</f>
        <v>0</v>
      </c>
      <c r="H106" s="277"/>
      <c r="I106" s="258" t="s">
        <v>14</v>
      </c>
      <c r="J106" s="260"/>
      <c r="K106" s="263">
        <f>11000*G106</f>
        <v>0</v>
      </c>
      <c r="L106" s="264"/>
      <c r="M106" s="120" t="s">
        <v>11</v>
      </c>
      <c r="N106" s="49"/>
      <c r="O106" s="49"/>
      <c r="P106" s="49"/>
      <c r="Q106" s="49"/>
      <c r="R106" s="49"/>
      <c r="S106" s="47"/>
    </row>
    <row r="107" spans="1:19" s="1" customFormat="1" ht="33" customHeight="1" thickBot="1">
      <c r="A107" s="314"/>
      <c r="B107" s="258" t="s">
        <v>121</v>
      </c>
      <c r="C107" s="259"/>
      <c r="D107" s="259"/>
      <c r="E107" s="259"/>
      <c r="F107" s="259"/>
      <c r="G107" s="274">
        <f>COUNTIF(I94:M103,"自動車（訪問系）")</f>
        <v>0</v>
      </c>
      <c r="H107" s="275"/>
      <c r="I107" s="259" t="s">
        <v>14</v>
      </c>
      <c r="J107" s="260"/>
      <c r="K107" s="263">
        <f>11000*G107</f>
        <v>0</v>
      </c>
      <c r="L107" s="264"/>
      <c r="M107" s="120" t="s">
        <v>11</v>
      </c>
      <c r="N107" s="49"/>
      <c r="P107" s="49"/>
      <c r="Q107" s="49"/>
      <c r="R107" s="49"/>
      <c r="S107" s="47"/>
    </row>
    <row r="108" spans="1:19" s="1" customFormat="1" ht="33" customHeight="1" thickBot="1">
      <c r="A108" s="314"/>
      <c r="B108" s="258" t="s">
        <v>123</v>
      </c>
      <c r="C108" s="259"/>
      <c r="D108" s="259"/>
      <c r="E108" s="259"/>
      <c r="F108" s="260"/>
      <c r="G108" s="261">
        <f>COUNTIF(I92:M101,"自動二輪車等（病院・診療所）")</f>
        <v>0</v>
      </c>
      <c r="H108" s="262"/>
      <c r="I108" s="258" t="s">
        <v>14</v>
      </c>
      <c r="J108" s="260"/>
      <c r="K108" s="263">
        <f>4700*G108</f>
        <v>0</v>
      </c>
      <c r="L108" s="264"/>
      <c r="M108" s="120" t="s">
        <v>11</v>
      </c>
      <c r="N108" s="49"/>
      <c r="O108" s="49"/>
      <c r="P108" s="49"/>
      <c r="Q108" s="49"/>
      <c r="R108" s="49"/>
      <c r="S108" s="47"/>
    </row>
    <row r="109" spans="1:19" s="1" customFormat="1" ht="33" customHeight="1" thickBot="1">
      <c r="A109" s="314"/>
      <c r="B109" s="258" t="s">
        <v>124</v>
      </c>
      <c r="C109" s="259"/>
      <c r="D109" s="259"/>
      <c r="E109" s="259"/>
      <c r="F109" s="260"/>
      <c r="G109" s="261">
        <f>COUNTIF(I94:M103,"自動二輪車等（訪問系）")</f>
        <v>0</v>
      </c>
      <c r="H109" s="262"/>
      <c r="I109" s="258" t="s">
        <v>14</v>
      </c>
      <c r="J109" s="260"/>
      <c r="K109" s="263">
        <f>3000*G109</f>
        <v>0</v>
      </c>
      <c r="L109" s="264"/>
      <c r="M109" s="120" t="s">
        <v>11</v>
      </c>
      <c r="N109" s="49"/>
      <c r="P109" s="49"/>
      <c r="Q109" s="49"/>
      <c r="R109" s="49"/>
      <c r="S109" s="47"/>
    </row>
    <row r="110" spans="1:19" s="1" customFormat="1" ht="28.5" customHeight="1" thickBot="1">
      <c r="A110" s="315"/>
      <c r="B110" s="265" t="s">
        <v>97</v>
      </c>
      <c r="C110" s="266"/>
      <c r="D110" s="266"/>
      <c r="E110" s="266"/>
      <c r="F110" s="267"/>
      <c r="G110" s="268">
        <f>SUM(G104:H109)</f>
        <v>0</v>
      </c>
      <c r="H110" s="269"/>
      <c r="I110" s="270" t="s">
        <v>98</v>
      </c>
      <c r="J110" s="271"/>
      <c r="K110" s="272">
        <f>SUM(K104:L109)</f>
        <v>0</v>
      </c>
      <c r="L110" s="273"/>
      <c r="M110" s="106" t="s">
        <v>11</v>
      </c>
      <c r="N110" s="49"/>
      <c r="O110" s="49"/>
      <c r="P110" s="49"/>
      <c r="Q110" s="49"/>
      <c r="R110" s="49"/>
      <c r="S110" s="47"/>
    </row>
    <row r="111" spans="1:19" s="1" customFormat="1" ht="21.45" customHeight="1" thickBot="1">
      <c r="A111" s="63"/>
      <c r="B111" s="19" t="s">
        <v>113</v>
      </c>
      <c r="C111" s="49"/>
      <c r="D111" s="7"/>
      <c r="E111" s="7"/>
      <c r="F111" s="7"/>
      <c r="G111" s="7"/>
      <c r="H111" s="7"/>
      <c r="I111" s="7"/>
      <c r="J111" s="7"/>
      <c r="K111" s="7"/>
      <c r="L111" s="7"/>
      <c r="M111" s="7"/>
      <c r="N111" s="7"/>
      <c r="O111" s="7"/>
      <c r="P111" s="244" t="s">
        <v>115</v>
      </c>
      <c r="Q111" s="244"/>
      <c r="R111" s="8"/>
      <c r="S111" s="47"/>
    </row>
    <row r="112" spans="1:19" s="1" customFormat="1" ht="21.45" customHeight="1" thickBot="1">
      <c r="A112" s="63"/>
      <c r="B112" s="117"/>
      <c r="C112" s="49"/>
      <c r="D112" s="7"/>
      <c r="E112" s="7"/>
      <c r="F112" s="7"/>
      <c r="G112" s="7"/>
      <c r="H112" s="7"/>
      <c r="I112" s="7"/>
      <c r="J112" s="7"/>
      <c r="K112" s="7"/>
      <c r="L112" s="7"/>
      <c r="M112" s="7"/>
      <c r="N112" s="7"/>
      <c r="O112" s="7"/>
      <c r="P112" s="245">
        <f>SUM(G107,G109)</f>
        <v>0</v>
      </c>
      <c r="Q112" s="246"/>
      <c r="R112" s="8"/>
      <c r="S112" s="47"/>
    </row>
    <row r="113" spans="1:19" s="1" customFormat="1" ht="20.399999999999999" customHeight="1" thickBot="1">
      <c r="A113" s="63"/>
      <c r="B113" s="112" t="s">
        <v>78</v>
      </c>
      <c r="C113" s="113"/>
      <c r="D113" s="114"/>
      <c r="E113" s="114"/>
      <c r="F113" s="114"/>
      <c r="G113" s="111"/>
      <c r="H113" s="111"/>
      <c r="I113" s="111"/>
      <c r="J113" s="111"/>
      <c r="K113" s="111"/>
      <c r="L113" s="111"/>
      <c r="M113" s="111"/>
      <c r="N113" s="111"/>
      <c r="O113" s="111"/>
      <c r="P113" s="111"/>
      <c r="Q113" s="111"/>
      <c r="R113" s="11"/>
      <c r="S113" s="64"/>
    </row>
    <row r="114" spans="1:19" s="1" customFormat="1" ht="33" customHeight="1" thickBot="1">
      <c r="A114" s="63"/>
      <c r="B114" s="118" t="s">
        <v>77</v>
      </c>
      <c r="C114" s="119"/>
      <c r="D114" s="247" t="s">
        <v>66</v>
      </c>
      <c r="E114" s="247"/>
      <c r="F114" s="248" t="s">
        <v>67</v>
      </c>
      <c r="G114" s="249"/>
      <c r="H114" s="249"/>
      <c r="I114" s="250"/>
      <c r="J114" s="251" t="s">
        <v>70</v>
      </c>
      <c r="K114" s="252"/>
      <c r="L114" s="252"/>
      <c r="M114" s="253"/>
      <c r="N114" s="254" t="s">
        <v>96</v>
      </c>
      <c r="O114" s="255"/>
      <c r="P114" s="256" t="s">
        <v>79</v>
      </c>
      <c r="Q114" s="257"/>
      <c r="R114" s="11"/>
      <c r="S114" s="47"/>
    </row>
    <row r="115" spans="1:19" s="1" customFormat="1" ht="19.5" customHeight="1" thickBot="1">
      <c r="A115" s="63"/>
      <c r="B115" s="234" t="s">
        <v>75</v>
      </c>
      <c r="C115" s="235"/>
      <c r="D115" s="236" t="s">
        <v>71</v>
      </c>
      <c r="E115" s="237"/>
      <c r="F115" s="238" t="s">
        <v>68</v>
      </c>
      <c r="G115" s="239"/>
      <c r="H115" s="239"/>
      <c r="I115" s="240"/>
      <c r="J115" s="236" t="s">
        <v>69</v>
      </c>
      <c r="K115" s="241"/>
      <c r="L115" s="241"/>
      <c r="M115" s="237"/>
      <c r="N115" s="238" t="s">
        <v>72</v>
      </c>
      <c r="O115" s="239"/>
      <c r="P115" s="242" t="s">
        <v>80</v>
      </c>
      <c r="Q115" s="243"/>
      <c r="R115" s="11"/>
      <c r="S115" s="47"/>
    </row>
    <row r="116" spans="1:19" s="1" customFormat="1" ht="21.75" customHeight="1" thickBot="1">
      <c r="A116" s="63"/>
      <c r="B116" s="153"/>
      <c r="C116" s="154" t="s">
        <v>76</v>
      </c>
      <c r="D116" s="225"/>
      <c r="E116" s="225"/>
      <c r="F116" s="226"/>
      <c r="G116" s="227"/>
      <c r="H116" s="227"/>
      <c r="I116" s="228"/>
      <c r="J116" s="226"/>
      <c r="K116" s="227"/>
      <c r="L116" s="227"/>
      <c r="M116" s="228"/>
      <c r="N116" s="229" t="e">
        <f>ROUNDUP(F116/J116,0)</f>
        <v>#DIV/0!</v>
      </c>
      <c r="O116" s="230"/>
      <c r="P116" s="231" t="e">
        <f>N116</f>
        <v>#DIV/0!</v>
      </c>
      <c r="Q116" s="232"/>
      <c r="R116" s="11"/>
      <c r="S116" s="47"/>
    </row>
    <row r="117" spans="1:19" s="20" customFormat="1" ht="20.399999999999999" customHeight="1">
      <c r="A117" s="158"/>
      <c r="B117" s="145" t="s">
        <v>64</v>
      </c>
      <c r="C117" s="38" t="s">
        <v>107</v>
      </c>
      <c r="D117" s="146"/>
      <c r="E117" s="146"/>
      <c r="F117" s="146"/>
      <c r="G117" s="146"/>
      <c r="H117" s="146"/>
      <c r="I117" s="146"/>
      <c r="J117" s="146"/>
      <c r="K117" s="146"/>
      <c r="L117" s="146"/>
      <c r="M117" s="146"/>
      <c r="N117" s="146"/>
      <c r="O117" s="146"/>
      <c r="P117" s="146"/>
      <c r="Q117" s="17"/>
      <c r="R117" s="146"/>
      <c r="S117" s="147"/>
    </row>
    <row r="118" spans="1:19" s="20" customFormat="1" ht="20.399999999999999" customHeight="1">
      <c r="A118" s="158"/>
      <c r="B118" s="145"/>
      <c r="C118" s="38" t="s">
        <v>74</v>
      </c>
      <c r="D118" s="146"/>
      <c r="E118" s="146"/>
      <c r="F118" s="146"/>
      <c r="G118" s="146"/>
      <c r="H118" s="146"/>
      <c r="I118" s="146"/>
      <c r="J118" s="146"/>
      <c r="K118" s="146"/>
      <c r="L118" s="146"/>
      <c r="M118" s="146"/>
      <c r="N118" s="146"/>
      <c r="O118" s="146"/>
      <c r="P118" s="146"/>
      <c r="Q118" s="17"/>
      <c r="R118" s="146"/>
      <c r="S118" s="147"/>
    </row>
    <row r="119" spans="1:19" s="20" customFormat="1" ht="20.399999999999999" customHeight="1">
      <c r="A119" s="158"/>
      <c r="B119" s="145"/>
      <c r="C119" s="38" t="s">
        <v>73</v>
      </c>
      <c r="D119" s="146"/>
      <c r="E119" s="146"/>
      <c r="F119" s="146"/>
      <c r="G119" s="146"/>
      <c r="H119" s="146"/>
      <c r="I119" s="146"/>
      <c r="J119" s="146"/>
      <c r="K119" s="146"/>
      <c r="L119" s="146"/>
      <c r="M119" s="146"/>
      <c r="N119" s="146"/>
      <c r="O119" s="146"/>
      <c r="P119" s="146"/>
      <c r="Q119" s="17"/>
      <c r="R119" s="146"/>
      <c r="S119" s="147"/>
    </row>
    <row r="120" spans="1:19" s="1" customFormat="1" ht="21.45" customHeight="1">
      <c r="A120" s="63"/>
      <c r="B120" s="19"/>
      <c r="C120" s="156"/>
      <c r="D120" s="156"/>
      <c r="E120" s="156"/>
      <c r="F120" s="156"/>
      <c r="G120" s="156"/>
      <c r="H120" s="156"/>
      <c r="I120" s="156"/>
      <c r="J120" s="156"/>
      <c r="K120" s="156"/>
      <c r="L120" s="156"/>
      <c r="M120" s="156"/>
      <c r="N120" s="156"/>
      <c r="O120" s="156"/>
      <c r="P120" s="156"/>
      <c r="Q120" s="156"/>
      <c r="R120" s="156"/>
      <c r="S120" s="157"/>
    </row>
    <row r="121" spans="1:19" s="34" customFormat="1" ht="18.45" customHeight="1">
      <c r="A121" s="65"/>
      <c r="B121" s="39" t="s">
        <v>21</v>
      </c>
      <c r="C121" s="18"/>
      <c r="D121" s="36"/>
      <c r="E121" s="36"/>
      <c r="F121" s="36"/>
      <c r="G121" s="36"/>
      <c r="H121" s="36"/>
      <c r="I121" s="36"/>
      <c r="J121" s="36"/>
      <c r="K121" s="36"/>
      <c r="L121" s="36"/>
      <c r="M121" s="36"/>
      <c r="N121" s="36"/>
      <c r="O121" s="36"/>
      <c r="P121" s="36"/>
      <c r="Q121" s="33"/>
      <c r="R121" s="36"/>
      <c r="S121" s="66"/>
    </row>
    <row r="122" spans="1:19" s="34" customFormat="1" ht="18.45" customHeight="1">
      <c r="A122" s="65"/>
      <c r="B122" s="39" t="s">
        <v>46</v>
      </c>
      <c r="C122" s="18"/>
      <c r="D122" s="36"/>
      <c r="E122" s="36"/>
      <c r="F122" s="36"/>
      <c r="G122" s="36"/>
      <c r="H122" s="36"/>
      <c r="I122" s="36"/>
      <c r="J122" s="36"/>
      <c r="K122" s="36"/>
      <c r="L122" s="36"/>
      <c r="M122" s="36"/>
      <c r="N122" s="36"/>
      <c r="O122" s="36"/>
      <c r="P122" s="36"/>
      <c r="Q122" s="33"/>
      <c r="R122" s="36"/>
      <c r="S122" s="66"/>
    </row>
    <row r="123" spans="1:19" s="34" customFormat="1" ht="18.45" customHeight="1">
      <c r="A123" s="65"/>
      <c r="B123" s="39" t="s">
        <v>106</v>
      </c>
      <c r="C123" s="18"/>
      <c r="D123" s="36"/>
      <c r="E123" s="36"/>
      <c r="F123" s="36"/>
      <c r="G123" s="36"/>
      <c r="H123" s="36"/>
      <c r="I123" s="36"/>
      <c r="J123" s="36"/>
      <c r="K123" s="36"/>
      <c r="L123" s="36"/>
      <c r="M123" s="36"/>
      <c r="N123" s="36"/>
      <c r="O123" s="36"/>
      <c r="P123" s="36"/>
      <c r="Q123" s="33"/>
      <c r="R123" s="36"/>
      <c r="S123" s="66"/>
    </row>
    <row r="124" spans="1:19" s="34" customFormat="1" ht="18.45" customHeight="1">
      <c r="A124" s="65"/>
      <c r="B124" s="39"/>
      <c r="C124" s="18"/>
      <c r="D124" s="36"/>
      <c r="E124" s="36"/>
      <c r="F124" s="36"/>
      <c r="G124" s="36"/>
      <c r="H124" s="36"/>
      <c r="I124" s="36"/>
      <c r="J124" s="36"/>
      <c r="K124" s="36"/>
      <c r="L124" s="36"/>
      <c r="M124" s="36"/>
      <c r="N124" s="36"/>
      <c r="O124" s="36"/>
      <c r="P124" s="36"/>
      <c r="Q124" s="33"/>
      <c r="R124" s="36"/>
      <c r="S124" s="66"/>
    </row>
    <row r="125" spans="1:19" s="34" customFormat="1" ht="18" customHeight="1">
      <c r="A125" s="65"/>
      <c r="B125" s="18" t="s">
        <v>9</v>
      </c>
      <c r="C125" s="39"/>
      <c r="D125" s="36"/>
      <c r="E125" s="36"/>
      <c r="F125" s="36"/>
      <c r="G125" s="36"/>
      <c r="H125" s="36"/>
      <c r="I125" s="36"/>
      <c r="J125" s="36"/>
      <c r="K125" s="36"/>
      <c r="L125" s="36"/>
      <c r="M125" s="36"/>
      <c r="N125" s="36"/>
      <c r="O125" s="36"/>
      <c r="P125" s="36"/>
      <c r="Q125" s="33"/>
      <c r="R125" s="36"/>
      <c r="S125" s="66"/>
    </row>
    <row r="126" spans="1:19" s="34" customFormat="1" ht="18" customHeight="1">
      <c r="A126" s="65"/>
      <c r="B126" s="18" t="s">
        <v>10</v>
      </c>
      <c r="C126" s="39"/>
      <c r="D126" s="36"/>
      <c r="E126" s="36"/>
      <c r="F126" s="36"/>
      <c r="G126" s="36"/>
      <c r="H126" s="36"/>
      <c r="I126" s="36"/>
      <c r="J126" s="36"/>
      <c r="K126" s="36"/>
      <c r="L126" s="36"/>
      <c r="M126" s="36"/>
      <c r="N126" s="36"/>
      <c r="O126" s="36"/>
      <c r="P126" s="36"/>
      <c r="Q126" s="33"/>
      <c r="R126" s="36"/>
      <c r="S126" s="66"/>
    </row>
    <row r="127" spans="1:19" s="34" customFormat="1" ht="18.600000000000001" customHeight="1">
      <c r="A127" s="65"/>
      <c r="B127" s="33" t="s">
        <v>36</v>
      </c>
      <c r="C127" s="39"/>
      <c r="D127" s="36"/>
      <c r="E127" s="36"/>
      <c r="F127" s="36"/>
      <c r="G127" s="36"/>
      <c r="H127" s="36"/>
      <c r="I127" s="36"/>
      <c r="J127" s="36"/>
      <c r="K127" s="36"/>
      <c r="L127" s="36"/>
      <c r="M127" s="36"/>
      <c r="N127" s="36"/>
      <c r="O127" s="36"/>
      <c r="P127" s="36"/>
      <c r="Q127" s="33"/>
      <c r="R127" s="36"/>
      <c r="S127" s="66"/>
    </row>
    <row r="128" spans="1:19" s="34" customFormat="1" ht="37.5" customHeight="1">
      <c r="A128" s="65"/>
      <c r="B128" s="58"/>
      <c r="C128" s="233" t="s">
        <v>27</v>
      </c>
      <c r="D128" s="233"/>
      <c r="E128" s="233"/>
      <c r="F128" s="233"/>
      <c r="G128" s="233"/>
      <c r="H128" s="233"/>
      <c r="I128" s="233"/>
      <c r="J128" s="233"/>
      <c r="K128" s="233"/>
      <c r="L128" s="233"/>
      <c r="M128" s="233"/>
      <c r="N128" s="233"/>
      <c r="O128" s="233"/>
      <c r="P128" s="233"/>
      <c r="Q128" s="233"/>
      <c r="R128" s="233"/>
      <c r="S128" s="66"/>
    </row>
    <row r="129" spans="1:16384" s="34" customFormat="1" ht="18.600000000000001" customHeight="1">
      <c r="A129" s="65"/>
      <c r="B129" s="58"/>
      <c r="C129" s="39" t="s">
        <v>128</v>
      </c>
      <c r="D129" s="36"/>
      <c r="E129" s="36"/>
      <c r="F129" s="36"/>
      <c r="G129" s="36"/>
      <c r="H129" s="36"/>
      <c r="I129" s="36"/>
      <c r="J129" s="36"/>
      <c r="K129" s="36"/>
      <c r="L129" s="36"/>
      <c r="M129" s="36"/>
      <c r="N129" s="36"/>
      <c r="O129" s="36"/>
      <c r="P129" s="36"/>
      <c r="Q129" s="33"/>
      <c r="R129" s="36"/>
      <c r="S129" s="66"/>
    </row>
    <row r="130" spans="1:16384" s="34" customFormat="1" ht="18.600000000000001" customHeight="1">
      <c r="A130" s="65"/>
      <c r="B130" s="58"/>
      <c r="C130" s="39" t="s">
        <v>28</v>
      </c>
      <c r="D130" s="36"/>
      <c r="E130" s="36"/>
      <c r="F130" s="36"/>
      <c r="G130" s="36"/>
      <c r="H130" s="36"/>
      <c r="I130" s="36"/>
      <c r="J130" s="36"/>
      <c r="K130" s="36"/>
      <c r="L130" s="36"/>
      <c r="M130" s="36"/>
      <c r="N130" s="36"/>
      <c r="O130" s="36"/>
      <c r="P130" s="36"/>
      <c r="Q130" s="33"/>
      <c r="R130" s="36"/>
      <c r="S130" s="66"/>
    </row>
    <row r="131" spans="1:16384" s="1" customFormat="1" ht="18.45" customHeight="1" thickBot="1">
      <c r="A131" s="67"/>
      <c r="B131" s="68"/>
      <c r="C131" s="11"/>
      <c r="D131" s="11"/>
      <c r="E131" s="11"/>
      <c r="F131" s="11"/>
      <c r="G131" s="11"/>
      <c r="H131" s="11"/>
      <c r="I131" s="11"/>
      <c r="J131" s="11"/>
      <c r="K131" s="11"/>
      <c r="L131" s="11"/>
      <c r="M131" s="11"/>
      <c r="N131" s="11"/>
      <c r="O131" s="11"/>
      <c r="P131" s="11"/>
      <c r="Q131" s="11"/>
      <c r="R131" s="11"/>
      <c r="S131" s="64"/>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7" t="s">
        <v>19</v>
      </c>
      <c r="B132" s="208"/>
      <c r="C132" s="208"/>
      <c r="D132" s="208"/>
      <c r="E132" s="208"/>
      <c r="F132" s="208"/>
      <c r="G132" s="208"/>
      <c r="H132" s="208"/>
      <c r="I132" s="208"/>
      <c r="J132" s="208"/>
      <c r="K132" s="208"/>
      <c r="L132" s="208"/>
      <c r="M132" s="208"/>
      <c r="N132" s="208"/>
      <c r="O132" s="208"/>
      <c r="P132" s="208"/>
      <c r="Q132" s="208"/>
      <c r="R132" s="208"/>
      <c r="S132" s="209"/>
    </row>
    <row r="133" spans="1:16384" s="59" customFormat="1" ht="12" customHeight="1" thickBot="1">
      <c r="A133" s="96"/>
      <c r="B133" s="97"/>
      <c r="C133" s="97"/>
      <c r="D133" s="97"/>
      <c r="E133" s="97"/>
      <c r="F133" s="97"/>
      <c r="G133" s="97"/>
      <c r="H133" s="97"/>
      <c r="I133" s="97"/>
      <c r="J133" s="97"/>
      <c r="K133" s="97"/>
      <c r="L133" s="97"/>
      <c r="M133" s="97"/>
      <c r="N133" s="97"/>
      <c r="O133" s="97"/>
      <c r="P133" s="97"/>
      <c r="Q133" s="97"/>
      <c r="R133" s="97"/>
      <c r="S133" s="98"/>
    </row>
    <row r="134" spans="1:16384" s="43" customFormat="1" ht="28.2" customHeight="1" thickTop="1">
      <c r="A134" s="99"/>
      <c r="B134" s="210" t="s">
        <v>60</v>
      </c>
      <c r="C134" s="210"/>
      <c r="D134" s="211">
        <f>E42+IF(D78="",0,(IF(D78&gt;=50000,D78)))</f>
        <v>50000</v>
      </c>
      <c r="E134" s="211"/>
      <c r="F134" s="211"/>
      <c r="G134" s="61"/>
      <c r="H134" s="212" t="s">
        <v>37</v>
      </c>
      <c r="I134" s="213"/>
      <c r="J134" s="213"/>
      <c r="K134" s="213"/>
      <c r="L134" s="213"/>
      <c r="M134" s="213"/>
      <c r="N134" s="214"/>
      <c r="O134" s="218">
        <f>SUM(D134:F135)</f>
        <v>50000</v>
      </c>
      <c r="P134" s="218"/>
      <c r="Q134" s="219"/>
      <c r="R134" s="100"/>
      <c r="S134" s="101"/>
    </row>
    <row r="135" spans="1:16384" s="43" customFormat="1" ht="28.2" customHeight="1" thickBot="1">
      <c r="A135" s="99"/>
      <c r="B135" s="210" t="s">
        <v>61</v>
      </c>
      <c r="C135" s="210"/>
      <c r="D135" s="222">
        <f>K110</f>
        <v>0</v>
      </c>
      <c r="E135" s="223"/>
      <c r="F135" s="224"/>
      <c r="G135" s="61"/>
      <c r="H135" s="215"/>
      <c r="I135" s="216"/>
      <c r="J135" s="216"/>
      <c r="K135" s="216"/>
      <c r="L135" s="216"/>
      <c r="M135" s="216"/>
      <c r="N135" s="217"/>
      <c r="O135" s="220"/>
      <c r="P135" s="220"/>
      <c r="Q135" s="221"/>
      <c r="R135" s="100"/>
      <c r="S135" s="101"/>
    </row>
    <row r="136" spans="1:16384" s="43" customFormat="1" ht="22.8" thickTop="1">
      <c r="A136" s="99"/>
      <c r="B136" s="203"/>
      <c r="C136" s="204"/>
      <c r="D136" s="205"/>
      <c r="E136" s="206"/>
      <c r="F136" s="206"/>
      <c r="G136" s="100"/>
      <c r="H136" s="100"/>
      <c r="I136" s="100"/>
      <c r="J136" s="100"/>
      <c r="K136" s="100"/>
      <c r="L136" s="100"/>
      <c r="M136" s="100"/>
      <c r="N136" s="100"/>
      <c r="O136" s="100"/>
      <c r="P136" s="100"/>
      <c r="Q136" s="100"/>
      <c r="R136" s="61" t="s">
        <v>20</v>
      </c>
      <c r="S136" s="101"/>
    </row>
    <row r="137" spans="1:16384" ht="18.600000000000001" thickBot="1">
      <c r="A137" s="102"/>
      <c r="B137" s="103"/>
      <c r="C137" s="103"/>
      <c r="D137" s="103"/>
      <c r="E137" s="103"/>
      <c r="F137" s="103"/>
      <c r="G137" s="103"/>
      <c r="H137" s="103"/>
      <c r="I137" s="103"/>
      <c r="J137" s="103"/>
      <c r="K137" s="103"/>
      <c r="L137" s="103"/>
      <c r="M137" s="103"/>
      <c r="N137" s="103"/>
      <c r="O137" s="103"/>
      <c r="P137" s="103"/>
      <c r="Q137" s="103"/>
      <c r="R137" s="103"/>
      <c r="S137" s="104"/>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E13:J13"/>
    <mergeCell ref="K13:M13"/>
    <mergeCell ref="N13:O13"/>
    <mergeCell ref="P13:Q13"/>
    <mergeCell ref="R13:S13"/>
    <mergeCell ref="D14:S14"/>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5:S15"/>
    <mergeCell ref="D16:S16"/>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3:C53"/>
    <mergeCell ref="B54:C54"/>
    <mergeCell ref="B56:C56"/>
    <mergeCell ref="D56:E56"/>
    <mergeCell ref="B57:C57"/>
    <mergeCell ref="D57:E57"/>
    <mergeCell ref="E42:I42"/>
    <mergeCell ref="B46:C46"/>
    <mergeCell ref="B47:C47"/>
    <mergeCell ref="B49:C49"/>
    <mergeCell ref="D49:G49"/>
    <mergeCell ref="B50:C50"/>
    <mergeCell ref="D50:G50"/>
    <mergeCell ref="B61:C61"/>
    <mergeCell ref="D61:E61"/>
    <mergeCell ref="B62:C62"/>
    <mergeCell ref="D62:E62"/>
    <mergeCell ref="C71:S71"/>
    <mergeCell ref="B76:F76"/>
    <mergeCell ref="B58:C58"/>
    <mergeCell ref="D58:E58"/>
    <mergeCell ref="B59:C59"/>
    <mergeCell ref="D59:E59"/>
    <mergeCell ref="B60:C60"/>
    <mergeCell ref="D60:E60"/>
    <mergeCell ref="G94:H94"/>
    <mergeCell ref="I94:M94"/>
    <mergeCell ref="C95:F95"/>
    <mergeCell ref="G95:H95"/>
    <mergeCell ref="I95:M95"/>
    <mergeCell ref="C96:F96"/>
    <mergeCell ref="G96:H96"/>
    <mergeCell ref="I96:M96"/>
    <mergeCell ref="B77:F77"/>
    <mergeCell ref="B78:C78"/>
    <mergeCell ref="D78:E78"/>
    <mergeCell ref="B79:S79"/>
    <mergeCell ref="A91:S91"/>
    <mergeCell ref="A93:A110"/>
    <mergeCell ref="B93:F93"/>
    <mergeCell ref="G93:H93"/>
    <mergeCell ref="I93:M93"/>
    <mergeCell ref="C94:F94"/>
    <mergeCell ref="C99:F99"/>
    <mergeCell ref="G99:H99"/>
    <mergeCell ref="I99:M99"/>
    <mergeCell ref="C100:F100"/>
    <mergeCell ref="G100:H100"/>
    <mergeCell ref="I100:M100"/>
    <mergeCell ref="C97:F97"/>
    <mergeCell ref="G97:H97"/>
    <mergeCell ref="I97:M97"/>
    <mergeCell ref="C98:F98"/>
    <mergeCell ref="G98:H98"/>
    <mergeCell ref="I98:M98"/>
    <mergeCell ref="C103:F103"/>
    <mergeCell ref="G103:H103"/>
    <mergeCell ref="I103:M103"/>
    <mergeCell ref="B104:F104"/>
    <mergeCell ref="G104:H104"/>
    <mergeCell ref="I104:J104"/>
    <mergeCell ref="K104:L104"/>
    <mergeCell ref="C101:F101"/>
    <mergeCell ref="G101:H101"/>
    <mergeCell ref="I101:M101"/>
    <mergeCell ref="C102:F102"/>
    <mergeCell ref="G102:H102"/>
    <mergeCell ref="I102:M102"/>
    <mergeCell ref="B107:F107"/>
    <mergeCell ref="G107:H107"/>
    <mergeCell ref="I107:J107"/>
    <mergeCell ref="K107:L107"/>
    <mergeCell ref="B108:F108"/>
    <mergeCell ref="G108:H108"/>
    <mergeCell ref="I108:J108"/>
    <mergeCell ref="K108:L108"/>
    <mergeCell ref="B105:F105"/>
    <mergeCell ref="G105:H105"/>
    <mergeCell ref="I105:J105"/>
    <mergeCell ref="K105:L105"/>
    <mergeCell ref="B106:F106"/>
    <mergeCell ref="G106:H106"/>
    <mergeCell ref="I106:J106"/>
    <mergeCell ref="K106:L106"/>
    <mergeCell ref="P111:Q111"/>
    <mergeCell ref="P112:Q112"/>
    <mergeCell ref="D114:E114"/>
    <mergeCell ref="F114:I114"/>
    <mergeCell ref="J114:M114"/>
    <mergeCell ref="N114:O114"/>
    <mergeCell ref="P114:Q114"/>
    <mergeCell ref="B109:F109"/>
    <mergeCell ref="G109:H109"/>
    <mergeCell ref="I109:J109"/>
    <mergeCell ref="K109:L109"/>
    <mergeCell ref="B110:F110"/>
    <mergeCell ref="G110:H110"/>
    <mergeCell ref="I110:J110"/>
    <mergeCell ref="K110:L110"/>
    <mergeCell ref="D116:E116"/>
    <mergeCell ref="F116:I116"/>
    <mergeCell ref="J116:M116"/>
    <mergeCell ref="N116:O116"/>
    <mergeCell ref="P116:Q116"/>
    <mergeCell ref="C128:R128"/>
    <mergeCell ref="B115:C115"/>
    <mergeCell ref="D115:E115"/>
    <mergeCell ref="F115:I115"/>
    <mergeCell ref="J115:M115"/>
    <mergeCell ref="N115:O115"/>
    <mergeCell ref="P115:Q115"/>
    <mergeCell ref="B136:C136"/>
    <mergeCell ref="D136:F136"/>
    <mergeCell ref="A132:S132"/>
    <mergeCell ref="B134:C134"/>
    <mergeCell ref="D134:F134"/>
    <mergeCell ref="H134:N135"/>
    <mergeCell ref="O134:Q135"/>
    <mergeCell ref="B135:C135"/>
    <mergeCell ref="D135:F135"/>
  </mergeCells>
  <phoneticPr fontId="1"/>
  <hyperlinks>
    <hyperlink ref="O22" r:id="rId1" xr:uid="{2499B505-10FA-4517-ACF8-5FB2018FD530}"/>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xdr:col>
                    <xdr:colOff>45720</xdr:colOff>
                    <xdr:row>70</xdr:row>
                    <xdr:rowOff>22860</xdr:rowOff>
                  </from>
                  <to>
                    <xdr:col>2</xdr:col>
                    <xdr:colOff>45720</xdr:colOff>
                    <xdr:row>70</xdr:row>
                    <xdr:rowOff>220980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38100</xdr:colOff>
                    <xdr:row>126</xdr:row>
                    <xdr:rowOff>198120</xdr:rowOff>
                  </from>
                  <to>
                    <xdr:col>2</xdr:col>
                    <xdr:colOff>449580</xdr:colOff>
                    <xdr:row>127</xdr:row>
                    <xdr:rowOff>236220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38100</xdr:colOff>
                    <xdr:row>128</xdr:row>
                    <xdr:rowOff>7620</xdr:rowOff>
                  </from>
                  <to>
                    <xdr:col>2</xdr:col>
                    <xdr:colOff>449580</xdr:colOff>
                    <xdr:row>129</xdr:row>
                    <xdr:rowOff>7620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1</xdr:col>
                    <xdr:colOff>38100</xdr:colOff>
                    <xdr:row>28</xdr:row>
                    <xdr:rowOff>99060</xdr:rowOff>
                  </from>
                  <to>
                    <xdr:col>2</xdr:col>
                    <xdr:colOff>45720</xdr:colOff>
                    <xdr:row>28</xdr:row>
                    <xdr:rowOff>327660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1</xdr:col>
                    <xdr:colOff>38100</xdr:colOff>
                    <xdr:row>29</xdr:row>
                    <xdr:rowOff>175260</xdr:rowOff>
                  </from>
                  <to>
                    <xdr:col>2</xdr:col>
                    <xdr:colOff>45720</xdr:colOff>
                    <xdr:row>29</xdr:row>
                    <xdr:rowOff>403860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1</xdr:col>
                    <xdr:colOff>60960</xdr:colOff>
                    <xdr:row>30</xdr:row>
                    <xdr:rowOff>312420</xdr:rowOff>
                  </from>
                  <to>
                    <xdr:col>2</xdr:col>
                    <xdr:colOff>68580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58E8EF4E-51AA-4C63-B7E5-CDC19A524F96}">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 type="list" allowBlank="1" showInputMessage="1" showErrorMessage="1" xr:uid="{AC74AA2D-3230-4CC9-A3C3-E26F20F24056}">
          <x14:formula1>
            <xm:f>'C:\Users\m-numata83\AppData\Local\Microsoft\Windows\INetCache\Content.Outlook\JRS3U9LQ\[R4.12.1JTB共有　03 別記様式 申請書.xlsx]分類'!#REF!</xm:f>
          </x14:formula1>
          <xm:sqref>Q18:S18 K18:N18</xm:sqref>
        </x14:dataValidation>
        <x14:dataValidation type="list" allowBlank="1" showInputMessage="1" showErrorMessage="1" xr:uid="{01867146-D25C-4A92-8C38-8F4AA28FAB84}">
          <x14:formula1>
            <xm:f>'\\jm0026-smb1\健康福祉部\健康福祉部本庁・地域機関共用\☆☆原油価格高騰対策支援センター\02 手引、記入例、Q&amp;A\02 記入例\[○助産所 記入例　【別記様式／申請書】 .XLSX]光熱費支援金基準額'!#REF!</xm:f>
          </x14:formula1>
          <xm:sqref>K40:M41 B41:D41</xm:sqref>
        </x14:dataValidation>
        <x14:dataValidation type="list" allowBlank="1" showInputMessage="1" showErrorMessage="1" xr:uid="{54374608-2E9A-4901-85D0-FE3E5BBACC7B}">
          <x14:formula1>
            <xm:f>'\\jm0026-smb1\健康福祉部\健康福祉部本庁・地域機関共用\☆☆原油価格高騰対策支援センター\02 手引、記入例、Q&amp;A\02 記入例\[○助産所 記入例　【別記様式／申請書】 .XLSX]分類'!#REF!</xm:f>
          </x14:formula1>
          <xm:sqref>C114 G94:G103 I94:I103</xm:sqref>
        </x14:dataValidation>
        <x14:dataValidation type="list" allowBlank="1" showInputMessage="1" showErrorMessage="1" xr:uid="{C7896CE5-D5C6-4E73-83E0-59A028C4F20F}">
          <x14:formula1>
            <xm:f>分類!$B$2:$B$12</xm:f>
          </x14:formula1>
          <xm:sqref>D15:S15</xm:sqref>
        </x14:dataValidation>
        <x14:dataValidation type="list" allowBlank="1" showInputMessage="1" showErrorMessage="1" xr:uid="{4A528131-3041-41FB-9BED-E890E07EDEB2}">
          <x14:formula1>
            <xm:f>光熱費支援金基準額!$C$3:$C$22</xm:f>
          </x14:formula1>
          <xm:sqref>B40:D40</xm:sqref>
        </x14:dataValidation>
        <x14:dataValidation type="list" allowBlank="1" showInputMessage="1" showErrorMessage="1" xr:uid="{7BAA8DA1-8AF5-4551-AE26-117886D8EA2C}">
          <x14:formula1>
            <xm:f>'\\jm0026-smb1\健康福祉部\健康福祉部本庁・地域機関共用\☆☆原油価格高騰対策支援センター\02 手引、記入例、Q&amp;A\02 記入例\[○児童養護施設等 記入例　【別記様式／申請書】.XLSX]分類'!#REF!</xm:f>
          </x14:formula1>
          <xm:sqref>D50 B50</xm:sqref>
        </x14:dataValidation>
        <x14:dataValidation type="list" allowBlank="1" showInputMessage="1" showErrorMessage="1" xr:uid="{82E53DFF-2D72-4006-92FE-77D1AF9E23CF}">
          <x14:formula1>
            <xm:f>光熱費支援金基準額!$C$20:$C$22</xm:f>
          </x14:formula1>
          <xm:sqref>B77:F77</xm:sqref>
        </x14:dataValidation>
        <x14:dataValidation type="list" allowBlank="1" showInputMessage="1" showErrorMessage="1" xr:uid="{B4278A2C-4F5C-4E0F-9BA4-A9280E2C6FC3}">
          <x14:formula1>
            <xm:f>分類!$B$15:$B$16</xm:f>
          </x14:formula1>
          <xm:sqref>B47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33D52-4F63-4752-8666-213813DA6CE5}">
  <sheetPr>
    <pageSetUpPr fitToPage="1"/>
  </sheetPr>
  <dimension ref="A1:XFD139"/>
  <sheetViews>
    <sheetView view="pageBreakPreview" zoomScale="80" zoomScaleNormal="100" zoomScaleSheetLayoutView="80" workbookViewId="0">
      <selection activeCell="J61" sqref="J61"/>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423" t="s">
        <v>49</v>
      </c>
      <c r="B1" s="423"/>
      <c r="C1" s="423"/>
      <c r="S1" s="34"/>
      <c r="T1" t="s">
        <v>34</v>
      </c>
    </row>
    <row r="2" spans="1:20" ht="27.45" customHeight="1">
      <c r="Q2" s="21" t="s">
        <v>8</v>
      </c>
      <c r="R2" s="424"/>
      <c r="S2" s="424"/>
      <c r="T2" t="s">
        <v>33</v>
      </c>
    </row>
    <row r="3" spans="1:20" s="1" customFormat="1" ht="43.95" customHeight="1">
      <c r="A3" s="425" t="s">
        <v>111</v>
      </c>
      <c r="B3" s="425"/>
      <c r="C3" s="425"/>
      <c r="D3" s="425"/>
      <c r="E3" s="425"/>
      <c r="F3" s="425"/>
      <c r="G3" s="425"/>
      <c r="H3" s="425"/>
      <c r="I3" s="425"/>
      <c r="J3" s="425"/>
      <c r="K3" s="425"/>
      <c r="L3" s="425"/>
      <c r="M3" s="425"/>
      <c r="N3" s="425"/>
      <c r="O3" s="425"/>
      <c r="P3" s="425"/>
      <c r="Q3" s="425"/>
      <c r="R3" s="425"/>
      <c r="S3" s="425"/>
    </row>
    <row r="4" spans="1:20" s="1" customFormat="1" ht="19.5" customHeight="1">
      <c r="P4" s="4" t="s">
        <v>129</v>
      </c>
      <c r="Q4" s="426">
        <v>44905</v>
      </c>
      <c r="R4" s="426"/>
      <c r="S4" s="426"/>
    </row>
    <row r="5" spans="1:20" s="1" customFormat="1" ht="16.95" customHeight="1">
      <c r="A5" s="34" t="s">
        <v>16</v>
      </c>
    </row>
    <row r="6" spans="1:20" s="1" customFormat="1" ht="16.5" customHeight="1" thickBot="1"/>
    <row r="7" spans="1:20" s="1" customFormat="1" ht="19.2" customHeight="1">
      <c r="A7" s="427" t="s">
        <v>7</v>
      </c>
      <c r="B7" s="428"/>
      <c r="C7" s="22" t="s">
        <v>6</v>
      </c>
      <c r="D7" s="433" t="s">
        <v>150</v>
      </c>
      <c r="E7" s="434"/>
      <c r="F7" s="435"/>
      <c r="G7" s="435"/>
      <c r="H7" s="435"/>
      <c r="I7" s="435"/>
      <c r="J7" s="435"/>
      <c r="K7" s="435"/>
      <c r="L7" s="435"/>
      <c r="M7" s="435"/>
      <c r="N7" s="435"/>
      <c r="O7" s="435"/>
      <c r="P7" s="435"/>
      <c r="Q7" s="435"/>
      <c r="R7" s="435"/>
      <c r="S7" s="436"/>
    </row>
    <row r="8" spans="1:20" s="1" customFormat="1" ht="34.950000000000003" customHeight="1" thickBot="1">
      <c r="A8" s="429"/>
      <c r="B8" s="430"/>
      <c r="C8" s="23" t="s">
        <v>2</v>
      </c>
      <c r="D8" s="437" t="s">
        <v>151</v>
      </c>
      <c r="E8" s="438"/>
      <c r="F8" s="439"/>
      <c r="G8" s="439"/>
      <c r="H8" s="439"/>
      <c r="I8" s="439"/>
      <c r="J8" s="439"/>
      <c r="K8" s="439"/>
      <c r="L8" s="439"/>
      <c r="M8" s="439"/>
      <c r="N8" s="439"/>
      <c r="O8" s="439"/>
      <c r="P8" s="439"/>
      <c r="Q8" s="439"/>
      <c r="R8" s="439"/>
      <c r="S8" s="440"/>
    </row>
    <row r="9" spans="1:20" s="1" customFormat="1" ht="18.45" customHeight="1">
      <c r="A9" s="429"/>
      <c r="B9" s="430"/>
      <c r="C9" s="24" t="s">
        <v>6</v>
      </c>
      <c r="D9" s="441" t="s">
        <v>136</v>
      </c>
      <c r="E9" s="441"/>
      <c r="F9" s="442"/>
      <c r="G9" s="442"/>
      <c r="H9" s="442"/>
      <c r="I9" s="442"/>
      <c r="J9" s="442"/>
      <c r="K9" s="442"/>
      <c r="L9" s="442"/>
      <c r="M9" s="442"/>
      <c r="N9" s="442"/>
      <c r="O9" s="442"/>
      <c r="P9" s="442"/>
      <c r="Q9" s="442"/>
      <c r="R9" s="442"/>
      <c r="S9" s="443"/>
    </row>
    <row r="10" spans="1:20" s="1" customFormat="1" ht="18.45" customHeight="1">
      <c r="A10" s="429"/>
      <c r="B10" s="430"/>
      <c r="C10" s="23" t="s">
        <v>5</v>
      </c>
      <c r="D10" s="444" t="s">
        <v>135</v>
      </c>
      <c r="E10" s="445"/>
      <c r="F10" s="446"/>
      <c r="G10" s="446"/>
      <c r="H10" s="446"/>
      <c r="I10" s="446"/>
      <c r="J10" s="446"/>
      <c r="K10" s="446"/>
      <c r="L10" s="446"/>
      <c r="M10" s="446"/>
      <c r="N10" s="446"/>
      <c r="O10" s="446"/>
      <c r="P10" s="446"/>
      <c r="Q10" s="446"/>
      <c r="R10" s="446"/>
      <c r="S10" s="447"/>
    </row>
    <row r="11" spans="1:20" s="1" customFormat="1" ht="18.45" customHeight="1">
      <c r="A11" s="429"/>
      <c r="B11" s="430"/>
      <c r="C11" s="25" t="s">
        <v>4</v>
      </c>
      <c r="D11" s="445"/>
      <c r="E11" s="445"/>
      <c r="F11" s="446"/>
      <c r="G11" s="446"/>
      <c r="H11" s="446"/>
      <c r="I11" s="446"/>
      <c r="J11" s="446"/>
      <c r="K11" s="446"/>
      <c r="L11" s="446"/>
      <c r="M11" s="446"/>
      <c r="N11" s="446"/>
      <c r="O11" s="446"/>
      <c r="P11" s="446"/>
      <c r="Q11" s="446"/>
      <c r="R11" s="446"/>
      <c r="S11" s="447"/>
    </row>
    <row r="12" spans="1:20" s="1" customFormat="1" ht="18.45" customHeight="1" thickBot="1">
      <c r="A12" s="429"/>
      <c r="B12" s="430"/>
      <c r="C12" s="26" t="s">
        <v>3</v>
      </c>
      <c r="D12" s="448"/>
      <c r="E12" s="448"/>
      <c r="F12" s="449"/>
      <c r="G12" s="449"/>
      <c r="H12" s="449"/>
      <c r="I12" s="449"/>
      <c r="J12" s="449"/>
      <c r="K12" s="449"/>
      <c r="L12" s="449"/>
      <c r="M12" s="449"/>
      <c r="N12" s="449"/>
      <c r="O12" s="449"/>
      <c r="P12" s="449"/>
      <c r="Q12" s="449"/>
      <c r="R12" s="449"/>
      <c r="S12" s="450"/>
    </row>
    <row r="13" spans="1:20" s="1" customFormat="1" ht="28.5" customHeight="1">
      <c r="A13" s="429"/>
      <c r="B13" s="430"/>
      <c r="C13" s="451" t="s">
        <v>134</v>
      </c>
      <c r="D13" s="133" t="s">
        <v>0</v>
      </c>
      <c r="E13" s="413" t="s">
        <v>130</v>
      </c>
      <c r="F13" s="414"/>
      <c r="G13" s="414"/>
      <c r="H13" s="414"/>
      <c r="I13" s="414"/>
      <c r="J13" s="414"/>
      <c r="K13" s="415" t="s">
        <v>147</v>
      </c>
      <c r="L13" s="415"/>
      <c r="M13" s="415"/>
      <c r="N13" s="414" t="s">
        <v>146</v>
      </c>
      <c r="O13" s="414"/>
      <c r="P13" s="416" t="s">
        <v>148</v>
      </c>
      <c r="Q13" s="416"/>
      <c r="R13" s="414" t="s">
        <v>146</v>
      </c>
      <c r="S13" s="417"/>
    </row>
    <row r="14" spans="1:20" s="1" customFormat="1" ht="40.200000000000003" customHeight="1" thickBot="1">
      <c r="A14" s="429"/>
      <c r="B14" s="430"/>
      <c r="C14" s="452"/>
      <c r="D14" s="418" t="s">
        <v>131</v>
      </c>
      <c r="E14" s="419"/>
      <c r="F14" s="420"/>
      <c r="G14" s="420"/>
      <c r="H14" s="420"/>
      <c r="I14" s="420"/>
      <c r="J14" s="420"/>
      <c r="K14" s="421"/>
      <c r="L14" s="421"/>
      <c r="M14" s="421"/>
      <c r="N14" s="421"/>
      <c r="O14" s="420"/>
      <c r="P14" s="420"/>
      <c r="Q14" s="420"/>
      <c r="R14" s="420"/>
      <c r="S14" s="422"/>
    </row>
    <row r="15" spans="1:20" s="1" customFormat="1" ht="45.6" customHeight="1" thickBot="1">
      <c r="A15" s="429"/>
      <c r="B15" s="430"/>
      <c r="C15" s="27" t="s">
        <v>82</v>
      </c>
      <c r="D15" s="394" t="s">
        <v>42</v>
      </c>
      <c r="E15" s="395"/>
      <c r="F15" s="395"/>
      <c r="G15" s="395"/>
      <c r="H15" s="395"/>
      <c r="I15" s="395"/>
      <c r="J15" s="395"/>
      <c r="K15" s="395"/>
      <c r="L15" s="395"/>
      <c r="M15" s="395"/>
      <c r="N15" s="395"/>
      <c r="O15" s="395"/>
      <c r="P15" s="395"/>
      <c r="Q15" s="395"/>
      <c r="R15" s="395"/>
      <c r="S15" s="396"/>
    </row>
    <row r="16" spans="1:20" s="1" customFormat="1" ht="20.399999999999999" customHeight="1">
      <c r="A16" s="429"/>
      <c r="B16" s="430"/>
      <c r="C16" s="24" t="s">
        <v>6</v>
      </c>
      <c r="D16" s="397" t="s">
        <v>152</v>
      </c>
      <c r="E16" s="398"/>
      <c r="F16" s="398"/>
      <c r="G16" s="398"/>
      <c r="H16" s="398"/>
      <c r="I16" s="398"/>
      <c r="J16" s="398"/>
      <c r="K16" s="398"/>
      <c r="L16" s="398"/>
      <c r="M16" s="398"/>
      <c r="N16" s="398"/>
      <c r="O16" s="398"/>
      <c r="P16" s="398"/>
      <c r="Q16" s="398"/>
      <c r="R16" s="398"/>
      <c r="S16" s="399"/>
    </row>
    <row r="17" spans="1:19" s="1" customFormat="1" ht="33" customHeight="1" thickBot="1">
      <c r="A17" s="429"/>
      <c r="B17" s="430"/>
      <c r="C17" s="27" t="s">
        <v>51</v>
      </c>
      <c r="D17" s="400" t="s">
        <v>153</v>
      </c>
      <c r="E17" s="401"/>
      <c r="F17" s="401"/>
      <c r="G17" s="401"/>
      <c r="H17" s="401"/>
      <c r="I17" s="401"/>
      <c r="J17" s="401"/>
      <c r="K17" s="401"/>
      <c r="L17" s="401"/>
      <c r="M17" s="401"/>
      <c r="N17" s="401"/>
      <c r="O17" s="401"/>
      <c r="P17" s="401"/>
      <c r="Q17" s="401"/>
      <c r="R17" s="401"/>
      <c r="S17" s="402"/>
    </row>
    <row r="18" spans="1:19" s="1" customFormat="1" ht="45.45" customHeight="1" thickBot="1">
      <c r="A18" s="429"/>
      <c r="B18" s="430"/>
      <c r="C18" s="150" t="s">
        <v>140</v>
      </c>
      <c r="D18" s="403">
        <v>123451234</v>
      </c>
      <c r="E18" s="404"/>
      <c r="F18" s="405"/>
      <c r="G18" s="406" t="s">
        <v>141</v>
      </c>
      <c r="H18" s="407"/>
      <c r="I18" s="407"/>
      <c r="J18" s="408"/>
      <c r="K18" s="409"/>
      <c r="L18" s="410"/>
      <c r="M18" s="410"/>
      <c r="N18" s="411"/>
      <c r="O18" s="406" t="s">
        <v>142</v>
      </c>
      <c r="P18" s="408"/>
      <c r="Q18" s="409"/>
      <c r="R18" s="410"/>
      <c r="S18" s="412"/>
    </row>
    <row r="19" spans="1:19" s="1" customFormat="1" ht="28.5" customHeight="1">
      <c r="A19" s="429"/>
      <c r="B19" s="430"/>
      <c r="C19" s="451" t="s">
        <v>83</v>
      </c>
      <c r="D19" s="133" t="s">
        <v>0</v>
      </c>
      <c r="E19" s="413" t="s">
        <v>130</v>
      </c>
      <c r="F19" s="414"/>
      <c r="G19" s="414"/>
      <c r="H19" s="414"/>
      <c r="I19" s="414"/>
      <c r="J19" s="414"/>
      <c r="K19" s="453" t="s">
        <v>145</v>
      </c>
      <c r="L19" s="454"/>
      <c r="M19" s="454"/>
      <c r="N19" s="455"/>
      <c r="O19" s="456" t="s">
        <v>146</v>
      </c>
      <c r="P19" s="456"/>
      <c r="Q19" s="456"/>
      <c r="R19" s="457"/>
      <c r="S19" s="152" t="s">
        <v>144</v>
      </c>
    </row>
    <row r="20" spans="1:19" s="1" customFormat="1" ht="40.200000000000003" customHeight="1" thickBot="1">
      <c r="A20" s="429"/>
      <c r="B20" s="430"/>
      <c r="C20" s="452"/>
      <c r="D20" s="418" t="s">
        <v>131</v>
      </c>
      <c r="E20" s="419"/>
      <c r="F20" s="420"/>
      <c r="G20" s="420"/>
      <c r="H20" s="420"/>
      <c r="I20" s="420"/>
      <c r="J20" s="420"/>
      <c r="K20" s="421"/>
      <c r="L20" s="421"/>
      <c r="M20" s="421"/>
      <c r="N20" s="421"/>
      <c r="O20" s="420"/>
      <c r="P20" s="420"/>
      <c r="Q20" s="420"/>
      <c r="R20" s="420"/>
      <c r="S20" s="422"/>
    </row>
    <row r="21" spans="1:19" s="1" customFormat="1" ht="39" customHeight="1">
      <c r="A21" s="429"/>
      <c r="B21" s="430"/>
      <c r="C21" s="22" t="s">
        <v>1</v>
      </c>
      <c r="D21" s="458" t="s">
        <v>133</v>
      </c>
      <c r="E21" s="459"/>
      <c r="F21" s="459"/>
      <c r="G21" s="459"/>
      <c r="H21" s="459"/>
      <c r="I21" s="459"/>
      <c r="J21" s="460"/>
      <c r="K21" s="453" t="s">
        <v>117</v>
      </c>
      <c r="L21" s="454"/>
      <c r="M21" s="454"/>
      <c r="N21" s="455"/>
      <c r="O21" s="461" t="s">
        <v>154</v>
      </c>
      <c r="P21" s="462"/>
      <c r="Q21" s="462"/>
      <c r="R21" s="462"/>
      <c r="S21" s="463"/>
    </row>
    <row r="22" spans="1:19" s="1" customFormat="1" ht="39" customHeight="1" thickBot="1">
      <c r="A22" s="431"/>
      <c r="B22" s="432"/>
      <c r="C22" s="28" t="s">
        <v>99</v>
      </c>
      <c r="D22" s="384" t="s">
        <v>133</v>
      </c>
      <c r="E22" s="385"/>
      <c r="F22" s="385"/>
      <c r="G22" s="385"/>
      <c r="H22" s="385"/>
      <c r="I22" s="385"/>
      <c r="J22" s="386"/>
      <c r="K22" s="387" t="s">
        <v>100</v>
      </c>
      <c r="L22" s="388"/>
      <c r="M22" s="388"/>
      <c r="N22" s="389"/>
      <c r="O22" s="390" t="s">
        <v>132</v>
      </c>
      <c r="P22" s="391"/>
      <c r="Q22" s="391"/>
      <c r="R22" s="391"/>
      <c r="S22" s="392"/>
    </row>
    <row r="23" spans="1:19" s="1" customFormat="1" ht="116.4" customHeight="1" thickBot="1">
      <c r="A23" s="29"/>
      <c r="B23" s="29"/>
      <c r="C23" s="30"/>
      <c r="D23" s="148"/>
      <c r="E23" s="31"/>
      <c r="F23" s="31"/>
      <c r="G23" s="31"/>
      <c r="H23" s="31"/>
      <c r="I23" s="31"/>
      <c r="J23" s="31"/>
      <c r="K23" s="31"/>
      <c r="L23" s="31"/>
      <c r="M23" s="31"/>
      <c r="N23" s="31"/>
      <c r="O23" s="30"/>
      <c r="P23" s="31"/>
      <c r="Q23" s="17"/>
      <c r="R23" s="17"/>
      <c r="S23" s="17"/>
    </row>
    <row r="24" spans="1:19" s="1" customFormat="1" ht="16.2">
      <c r="A24" s="53" t="s">
        <v>29</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74" t="s">
        <v>58</v>
      </c>
      <c r="C25" s="374"/>
      <c r="D25" s="374"/>
      <c r="E25" s="374"/>
      <c r="F25" s="374"/>
      <c r="G25" s="374"/>
      <c r="H25" s="374"/>
      <c r="I25" s="374"/>
      <c r="J25" s="374"/>
      <c r="K25" s="374"/>
      <c r="L25" s="374"/>
      <c r="M25" s="374"/>
      <c r="N25" s="374"/>
      <c r="O25" s="374"/>
      <c r="P25" s="374"/>
      <c r="Q25" s="374"/>
      <c r="R25" s="374"/>
      <c r="S25" s="56"/>
    </row>
    <row r="26" spans="1:19" s="48" customFormat="1" ht="33.6" customHeight="1">
      <c r="A26" s="108"/>
      <c r="B26" s="107"/>
      <c r="C26" s="374" t="s">
        <v>47</v>
      </c>
      <c r="D26" s="374"/>
      <c r="E26" s="374"/>
      <c r="F26" s="374"/>
      <c r="G26" s="374"/>
      <c r="H26" s="374"/>
      <c r="I26" s="374"/>
      <c r="J26" s="374"/>
      <c r="K26" s="374"/>
      <c r="L26" s="374"/>
      <c r="M26" s="374"/>
      <c r="N26" s="374"/>
      <c r="O26" s="374"/>
      <c r="P26" s="374"/>
      <c r="Q26" s="374"/>
      <c r="R26" s="374"/>
      <c r="S26" s="57"/>
    </row>
    <row r="27" spans="1:19" s="34" customFormat="1" ht="33.6" customHeight="1">
      <c r="A27" s="55"/>
      <c r="B27" s="82"/>
      <c r="C27" s="155" t="s">
        <v>112</v>
      </c>
      <c r="D27" s="39"/>
      <c r="E27" s="39"/>
      <c r="F27" s="39"/>
      <c r="G27" s="39"/>
      <c r="H27" s="39"/>
      <c r="I27" s="39"/>
      <c r="J27" s="39"/>
      <c r="K27" s="39"/>
      <c r="L27" s="39"/>
      <c r="M27" s="39"/>
      <c r="N27" s="39"/>
      <c r="O27" s="39"/>
      <c r="P27" s="39"/>
      <c r="Q27" s="39"/>
      <c r="R27" s="39"/>
      <c r="S27" s="60"/>
    </row>
    <row r="28" spans="1:19" s="48" customFormat="1" ht="33.6" customHeight="1">
      <c r="A28" s="108"/>
      <c r="B28" s="107"/>
      <c r="C28" s="374" t="s">
        <v>48</v>
      </c>
      <c r="D28" s="374"/>
      <c r="E28" s="374"/>
      <c r="F28" s="374"/>
      <c r="G28" s="374"/>
      <c r="H28" s="374"/>
      <c r="I28" s="374"/>
      <c r="J28" s="374"/>
      <c r="K28" s="374"/>
      <c r="L28" s="374"/>
      <c r="M28" s="374"/>
      <c r="N28" s="374"/>
      <c r="O28" s="374"/>
      <c r="P28" s="374"/>
      <c r="Q28" s="374"/>
      <c r="R28" s="374"/>
      <c r="S28" s="393"/>
    </row>
    <row r="29" spans="1:19" s="48" customFormat="1" ht="33.6" customHeight="1">
      <c r="A29" s="108"/>
      <c r="B29" s="107"/>
      <c r="C29" s="374" t="s">
        <v>30</v>
      </c>
      <c r="D29" s="374"/>
      <c r="E29" s="374"/>
      <c r="F29" s="374"/>
      <c r="G29" s="374"/>
      <c r="H29" s="374"/>
      <c r="I29" s="374"/>
      <c r="J29" s="374"/>
      <c r="K29" s="374"/>
      <c r="L29" s="374"/>
      <c r="M29" s="374"/>
      <c r="N29" s="374"/>
      <c r="O29" s="374"/>
      <c r="P29" s="374"/>
      <c r="Q29" s="374"/>
      <c r="R29" s="374"/>
      <c r="S29" s="57"/>
    </row>
    <row r="30" spans="1:19" s="48" customFormat="1" ht="33.6" customHeight="1">
      <c r="A30" s="108"/>
      <c r="B30" s="107"/>
      <c r="C30" s="374" t="s">
        <v>31</v>
      </c>
      <c r="D30" s="374"/>
      <c r="E30" s="374"/>
      <c r="F30" s="374"/>
      <c r="G30" s="374"/>
      <c r="H30" s="374"/>
      <c r="I30" s="374"/>
      <c r="J30" s="374"/>
      <c r="K30" s="374"/>
      <c r="L30" s="374"/>
      <c r="M30" s="374"/>
      <c r="N30" s="374"/>
      <c r="O30" s="374"/>
      <c r="P30" s="374"/>
      <c r="Q30" s="374"/>
      <c r="R30" s="374"/>
      <c r="S30" s="57"/>
    </row>
    <row r="31" spans="1:19" s="48" customFormat="1" ht="99.6" customHeight="1" thickBot="1">
      <c r="A31" s="109"/>
      <c r="B31" s="110"/>
      <c r="C31" s="375" t="s">
        <v>32</v>
      </c>
      <c r="D31" s="375"/>
      <c r="E31" s="375"/>
      <c r="F31" s="375"/>
      <c r="G31" s="375"/>
      <c r="H31" s="375"/>
      <c r="I31" s="375"/>
      <c r="J31" s="375"/>
      <c r="K31" s="375"/>
      <c r="L31" s="375"/>
      <c r="M31" s="375"/>
      <c r="N31" s="375"/>
      <c r="O31" s="375"/>
      <c r="P31" s="375"/>
      <c r="Q31" s="375"/>
      <c r="R31" s="375"/>
      <c r="S31" s="376"/>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77" t="s">
        <v>35</v>
      </c>
      <c r="B33" s="378"/>
      <c r="C33" s="378"/>
      <c r="D33" s="378"/>
      <c r="E33" s="378"/>
      <c r="F33" s="378"/>
      <c r="G33" s="378"/>
      <c r="H33" s="378"/>
      <c r="I33" s="378"/>
      <c r="J33" s="378"/>
      <c r="K33" s="378"/>
      <c r="L33" s="378"/>
      <c r="M33" s="378"/>
      <c r="N33" s="378"/>
      <c r="O33" s="378"/>
      <c r="P33" s="378"/>
      <c r="Q33" s="378"/>
      <c r="R33" s="378"/>
      <c r="S33" s="379"/>
    </row>
    <row r="34" spans="1:21" s="34" customFormat="1" ht="24" customHeight="1" thickBot="1">
      <c r="A34" s="310" t="s">
        <v>62</v>
      </c>
      <c r="B34" s="311"/>
      <c r="C34" s="311"/>
      <c r="D34" s="311"/>
      <c r="E34" s="311"/>
      <c r="F34" s="311"/>
      <c r="G34" s="311"/>
      <c r="H34" s="311"/>
      <c r="I34" s="311"/>
      <c r="J34" s="311"/>
      <c r="K34" s="311"/>
      <c r="L34" s="311"/>
      <c r="M34" s="311"/>
      <c r="N34" s="311"/>
      <c r="O34" s="311"/>
      <c r="P34" s="311"/>
      <c r="Q34" s="311"/>
      <c r="R34" s="311"/>
      <c r="S34" s="312"/>
    </row>
    <row r="35" spans="1:21" s="20" customFormat="1" ht="20.399999999999999" customHeight="1">
      <c r="A35" s="70"/>
      <c r="B35" s="380" t="s">
        <v>102</v>
      </c>
      <c r="C35" s="380"/>
      <c r="D35" s="380"/>
      <c r="E35" s="380"/>
      <c r="F35" s="380"/>
      <c r="G35" s="380"/>
      <c r="H35" s="380"/>
      <c r="I35" s="380"/>
      <c r="J35" s="380"/>
      <c r="K35" s="380"/>
      <c r="L35" s="380"/>
      <c r="M35" s="380"/>
      <c r="N35" s="380"/>
      <c r="O35" s="380"/>
      <c r="P35" s="380"/>
      <c r="Q35" s="380"/>
      <c r="R35" s="380"/>
      <c r="S35" s="381"/>
    </row>
    <row r="36" spans="1:21" s="20" customFormat="1" ht="20.399999999999999" customHeight="1">
      <c r="A36" s="70"/>
      <c r="B36" s="382"/>
      <c r="C36" s="382"/>
      <c r="D36" s="382"/>
      <c r="E36" s="382"/>
      <c r="F36" s="382"/>
      <c r="G36" s="382"/>
      <c r="H36" s="382"/>
      <c r="I36" s="382"/>
      <c r="J36" s="382"/>
      <c r="K36" s="382"/>
      <c r="L36" s="382"/>
      <c r="M36" s="382"/>
      <c r="N36" s="382"/>
      <c r="O36" s="382"/>
      <c r="P36" s="382"/>
      <c r="Q36" s="382"/>
      <c r="R36" s="382"/>
      <c r="S36" s="383"/>
    </row>
    <row r="37" spans="1:21" s="20" customFormat="1" ht="33.6" customHeight="1">
      <c r="A37" s="70"/>
      <c r="B37" s="372" t="s">
        <v>92</v>
      </c>
      <c r="C37" s="372"/>
      <c r="D37" s="372"/>
      <c r="E37" s="372"/>
      <c r="F37" s="372"/>
      <c r="G37" s="372"/>
      <c r="H37" s="372"/>
      <c r="I37" s="372"/>
      <c r="J37" s="372"/>
      <c r="K37" s="372"/>
      <c r="L37" s="372"/>
      <c r="M37" s="372"/>
      <c r="N37" s="372"/>
      <c r="O37" s="372"/>
      <c r="P37" s="372"/>
      <c r="Q37" s="372"/>
      <c r="R37" s="372"/>
      <c r="S37" s="373"/>
    </row>
    <row r="38" spans="1:21" s="1" customFormat="1" ht="20.399999999999999" customHeight="1" thickBot="1">
      <c r="A38" s="69" t="s">
        <v>52</v>
      </c>
      <c r="B38" s="49"/>
      <c r="C38" s="13"/>
      <c r="D38" s="3"/>
      <c r="E38" s="3"/>
      <c r="F38" s="3"/>
      <c r="G38" s="3"/>
      <c r="H38" s="3"/>
      <c r="I38" s="3"/>
      <c r="J38" s="3"/>
      <c r="K38" s="3"/>
      <c r="L38" s="3"/>
      <c r="M38" s="3"/>
      <c r="N38" s="3"/>
      <c r="O38" s="2"/>
      <c r="P38" s="3"/>
      <c r="Q38" s="3"/>
      <c r="R38" s="3"/>
      <c r="S38" s="62"/>
    </row>
    <row r="39" spans="1:21" s="1" customFormat="1" ht="102.45" customHeight="1" thickBot="1">
      <c r="A39" s="71"/>
      <c r="B39" s="316" t="s">
        <v>86</v>
      </c>
      <c r="C39" s="317"/>
      <c r="D39" s="318"/>
      <c r="E39" s="258" t="s">
        <v>87</v>
      </c>
      <c r="F39" s="259"/>
      <c r="G39" s="260"/>
      <c r="H39" s="316" t="s">
        <v>88</v>
      </c>
      <c r="I39" s="317"/>
      <c r="J39" s="318"/>
      <c r="K39" s="258" t="s">
        <v>89</v>
      </c>
      <c r="L39" s="259"/>
      <c r="M39" s="260"/>
      <c r="N39" s="37" t="s">
        <v>90</v>
      </c>
      <c r="O39" s="316" t="s">
        <v>91</v>
      </c>
      <c r="P39" s="318"/>
      <c r="Q39" s="134" t="s">
        <v>101</v>
      </c>
      <c r="R39" s="12"/>
      <c r="S39" s="139"/>
    </row>
    <row r="40" spans="1:21" s="1" customFormat="1" ht="22.2" customHeight="1">
      <c r="A40" s="71"/>
      <c r="B40" s="350" t="s">
        <v>39</v>
      </c>
      <c r="C40" s="351"/>
      <c r="D40" s="352"/>
      <c r="E40" s="353">
        <v>1</v>
      </c>
      <c r="F40" s="354"/>
      <c r="G40" s="159" t="str">
        <f>IFERROR(VLOOKUP(B40,[10]光熱費支援金基準額!C:E,2,FALSE),"")</f>
        <v>施設</v>
      </c>
      <c r="H40" s="355">
        <f>IFERROR(VLOOKUP(B40,[10]光熱費支援金基準額!C:E,3,FALSE),"")</f>
        <v>50000</v>
      </c>
      <c r="I40" s="356"/>
      <c r="J40" s="357"/>
      <c r="K40" s="358"/>
      <c r="L40" s="359"/>
      <c r="M40" s="360"/>
      <c r="N40" s="131" t="str">
        <f>IFERROR(VLOOKUP(K40,[10]光熱費支援金基準額!F:G,2,FALSE)," ")</f>
        <v xml:space="preserve"> </v>
      </c>
      <c r="O40" s="160">
        <f>IFERROR(IF(ISNUMBER(E40),E40,1)*H40+SUBSTITUTE(N40," ",0),"")</f>
        <v>50000</v>
      </c>
      <c r="P40" s="44" t="s">
        <v>11</v>
      </c>
      <c r="Q40" s="121"/>
      <c r="R40" s="12"/>
      <c r="S40" s="139"/>
    </row>
    <row r="41" spans="1:21" s="1" customFormat="1" ht="22.2" customHeight="1" thickBot="1">
      <c r="A41" s="71"/>
      <c r="B41" s="361"/>
      <c r="C41" s="362"/>
      <c r="D41" s="363"/>
      <c r="E41" s="364"/>
      <c r="F41" s="365"/>
      <c r="G41" s="130" t="str">
        <f>IFERROR(VLOOKUP(B41,[10]光熱費支援金基準額!C:E,2,FALSE),"")</f>
        <v/>
      </c>
      <c r="H41" s="366" t="str">
        <f>IFERROR(VLOOKUP(B41,[10]光熱費支援金基準額!C:E,3,FALSE),"")</f>
        <v/>
      </c>
      <c r="I41" s="367"/>
      <c r="J41" s="368"/>
      <c r="K41" s="369"/>
      <c r="L41" s="370"/>
      <c r="M41" s="371"/>
      <c r="N41" s="132" t="str">
        <f>IFERROR(VLOOKUP(K41,[10]光熱費支援金基準額!F:G,2,FALSE)," ")</f>
        <v xml:space="preserve"> </v>
      </c>
      <c r="O41" s="115" t="str">
        <f t="shared" ref="O41" si="0">IFERROR(IF(ISNUMBER(E41),E41,1)*H41+SUBSTITUTE(N41," ",0),"")</f>
        <v/>
      </c>
      <c r="P41" s="45" t="s">
        <v>11</v>
      </c>
      <c r="Q41" s="122"/>
      <c r="R41" s="11"/>
      <c r="S41" s="139"/>
      <c r="U41" s="4"/>
    </row>
    <row r="42" spans="1:21" s="1" customFormat="1" ht="22.95" customHeight="1" thickBot="1">
      <c r="A42" s="71"/>
      <c r="B42" s="127" t="s">
        <v>85</v>
      </c>
      <c r="C42" s="127"/>
      <c r="D42" s="128"/>
      <c r="E42" s="343">
        <f>SUM(O40:O41)</f>
        <v>50000</v>
      </c>
      <c r="F42" s="344"/>
      <c r="G42" s="344"/>
      <c r="H42" s="344"/>
      <c r="I42" s="345"/>
      <c r="J42" s="105" t="s">
        <v>11</v>
      </c>
      <c r="K42" s="38"/>
      <c r="L42" s="38"/>
      <c r="M42" s="38"/>
      <c r="N42" s="38"/>
      <c r="O42" s="38"/>
      <c r="P42" s="38"/>
      <c r="Q42" s="49"/>
      <c r="R42" s="49"/>
      <c r="S42" s="47"/>
    </row>
    <row r="43" spans="1:21" s="1" customFormat="1" ht="18" customHeight="1">
      <c r="A43" s="72"/>
      <c r="B43" s="19" t="s">
        <v>113</v>
      </c>
      <c r="C43" s="73"/>
      <c r="D43" s="5"/>
      <c r="E43" s="5"/>
      <c r="F43" s="5"/>
      <c r="G43" s="5"/>
      <c r="H43" s="5"/>
      <c r="I43" s="5"/>
      <c r="J43" s="5"/>
      <c r="K43" s="14"/>
      <c r="L43" s="14"/>
      <c r="M43" s="14"/>
      <c r="N43" s="14"/>
      <c r="O43" s="14"/>
      <c r="P43" s="14"/>
      <c r="Q43" s="49"/>
      <c r="R43" s="49"/>
      <c r="S43" s="47"/>
    </row>
    <row r="44" spans="1:21" s="1" customFormat="1" ht="9" customHeight="1">
      <c r="A44" s="74"/>
      <c r="B44" s="14"/>
      <c r="C44" s="73"/>
      <c r="D44" s="14"/>
      <c r="E44" s="14"/>
      <c r="F44" s="14"/>
      <c r="G44" s="14"/>
      <c r="H44" s="14"/>
      <c r="I44" s="14"/>
      <c r="J44" s="14"/>
      <c r="K44" s="14"/>
      <c r="L44" s="14"/>
      <c r="M44" s="14"/>
      <c r="N44" s="14"/>
      <c r="O44" s="14"/>
      <c r="P44" s="14"/>
      <c r="Q44" s="49"/>
      <c r="R44" s="49"/>
      <c r="S44" s="47"/>
    </row>
    <row r="45" spans="1:21" s="1" customFormat="1" ht="21" customHeight="1" thickBot="1">
      <c r="A45" s="74"/>
      <c r="B45" s="17" t="s">
        <v>45</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4"/>
      <c r="B46" s="335" t="s">
        <v>43</v>
      </c>
      <c r="C46" s="336"/>
      <c r="D46" s="12"/>
      <c r="E46" s="49"/>
      <c r="F46" s="49"/>
      <c r="G46" s="49"/>
      <c r="H46" s="49"/>
      <c r="I46" s="49"/>
      <c r="J46" s="49"/>
      <c r="K46" s="49"/>
      <c r="L46" s="49"/>
      <c r="M46" s="49"/>
      <c r="N46" s="49"/>
      <c r="O46" s="49"/>
      <c r="P46" s="49"/>
      <c r="Q46" s="49"/>
      <c r="R46" s="49"/>
      <c r="S46" s="47"/>
    </row>
    <row r="47" spans="1:21" s="1" customFormat="1" ht="21" customHeight="1" thickBot="1">
      <c r="A47" s="74"/>
      <c r="B47" s="346"/>
      <c r="C47" s="347"/>
      <c r="D47" s="12"/>
      <c r="E47" s="49"/>
      <c r="F47" s="49"/>
      <c r="G47" s="49"/>
      <c r="H47" s="49"/>
      <c r="I47" s="49"/>
      <c r="J47" s="49"/>
      <c r="K47" s="49"/>
      <c r="L47" s="49"/>
      <c r="M47" s="49"/>
      <c r="N47" s="49"/>
      <c r="O47" s="49"/>
      <c r="P47" s="49"/>
      <c r="Q47" s="49"/>
      <c r="R47" s="49"/>
      <c r="S47" s="47"/>
    </row>
    <row r="48" spans="1:21" s="1" customFormat="1" ht="21" customHeight="1" thickBot="1">
      <c r="A48" s="74"/>
      <c r="B48" s="17" t="s">
        <v>104</v>
      </c>
      <c r="C48" s="38"/>
      <c r="D48" s="17"/>
      <c r="E48" s="17"/>
      <c r="F48" s="17"/>
      <c r="G48" s="17"/>
      <c r="H48" s="17"/>
      <c r="I48" s="17"/>
      <c r="J48" s="17"/>
      <c r="K48" s="17"/>
      <c r="L48" s="17"/>
      <c r="M48" s="17"/>
      <c r="N48" s="17"/>
      <c r="O48" s="17"/>
      <c r="P48" s="17"/>
      <c r="Q48" s="49"/>
      <c r="R48" s="49"/>
      <c r="S48" s="47"/>
    </row>
    <row r="49" spans="1:21" s="1" customFormat="1" ht="21" customHeight="1" thickBot="1">
      <c r="A49" s="74"/>
      <c r="B49" s="335" t="s">
        <v>105</v>
      </c>
      <c r="C49" s="336"/>
      <c r="D49" s="348" t="s">
        <v>93</v>
      </c>
      <c r="E49" s="348"/>
      <c r="F49" s="348"/>
      <c r="G49" s="336"/>
      <c r="H49" s="17"/>
      <c r="I49" s="17"/>
      <c r="J49" s="17"/>
      <c r="K49" s="17"/>
      <c r="L49" s="12"/>
      <c r="M49" s="49"/>
      <c r="N49" s="49"/>
      <c r="O49" s="49"/>
      <c r="P49" s="49"/>
      <c r="Q49" s="49"/>
      <c r="R49" s="49"/>
      <c r="S49" s="47"/>
    </row>
    <row r="50" spans="1:21" s="1" customFormat="1" ht="21" customHeight="1" thickBot="1">
      <c r="A50" s="74"/>
      <c r="B50" s="474" t="s">
        <v>44</v>
      </c>
      <c r="C50" s="475"/>
      <c r="D50" s="476" t="s">
        <v>44</v>
      </c>
      <c r="E50" s="476"/>
      <c r="F50" s="476"/>
      <c r="G50" s="475"/>
      <c r="H50" s="17"/>
      <c r="I50" s="17"/>
      <c r="J50" s="17"/>
      <c r="K50" s="17"/>
      <c r="L50" s="12"/>
      <c r="M50" s="49"/>
      <c r="N50" s="49"/>
      <c r="O50" s="49"/>
      <c r="P50" s="49"/>
      <c r="Q50" s="49"/>
      <c r="R50" s="49"/>
      <c r="S50" s="47"/>
    </row>
    <row r="51" spans="1:21" s="1" customFormat="1" ht="14.4" customHeight="1">
      <c r="A51" s="74"/>
      <c r="B51" s="17"/>
      <c r="C51" s="38"/>
      <c r="D51" s="17"/>
      <c r="E51" s="17"/>
      <c r="F51" s="17"/>
      <c r="G51" s="17"/>
      <c r="H51" s="17"/>
      <c r="I51" s="17"/>
      <c r="J51" s="17"/>
      <c r="K51" s="17"/>
      <c r="L51" s="17"/>
      <c r="M51" s="17"/>
      <c r="N51" s="17"/>
      <c r="O51" s="17"/>
      <c r="P51" s="17"/>
      <c r="Q51" s="17"/>
      <c r="R51" s="17"/>
      <c r="S51" s="42"/>
      <c r="T51" s="11"/>
      <c r="U51" s="12"/>
    </row>
    <row r="52" spans="1:21" s="1" customFormat="1" ht="21.75" customHeight="1" thickBot="1">
      <c r="A52" s="74"/>
      <c r="B52" s="17" t="s">
        <v>149</v>
      </c>
      <c r="C52" s="38"/>
      <c r="D52" s="17"/>
      <c r="E52" s="17"/>
      <c r="F52" s="17"/>
      <c r="G52" s="17"/>
      <c r="H52" s="17"/>
      <c r="I52" s="17"/>
      <c r="J52" s="17"/>
      <c r="K52" s="17"/>
      <c r="L52" s="17"/>
      <c r="M52" s="17"/>
      <c r="N52" s="17"/>
      <c r="O52" s="17"/>
      <c r="P52" s="17"/>
      <c r="Q52" s="17"/>
      <c r="R52" s="17"/>
      <c r="S52" s="42"/>
      <c r="T52" s="11"/>
      <c r="U52" s="12"/>
    </row>
    <row r="53" spans="1:21" s="1" customFormat="1" ht="21.75" customHeight="1" thickBot="1">
      <c r="A53" s="74"/>
      <c r="B53" s="335" t="s">
        <v>65</v>
      </c>
      <c r="C53" s="336"/>
      <c r="D53" s="12"/>
      <c r="E53" s="17"/>
      <c r="F53" s="17"/>
      <c r="G53" s="17"/>
      <c r="H53" s="17"/>
      <c r="I53" s="17"/>
      <c r="J53" s="17"/>
      <c r="K53" s="17"/>
      <c r="L53" s="17"/>
      <c r="M53" s="17"/>
      <c r="N53" s="17"/>
      <c r="O53" s="17"/>
      <c r="P53" s="17"/>
      <c r="Q53" s="17"/>
      <c r="R53" s="17"/>
      <c r="S53" s="42"/>
      <c r="T53" s="11"/>
      <c r="U53" s="12"/>
    </row>
    <row r="54" spans="1:21" s="1" customFormat="1" ht="21.75" customHeight="1" thickBot="1">
      <c r="A54" s="74"/>
      <c r="B54" s="337"/>
      <c r="C54" s="337"/>
      <c r="D54" s="12"/>
      <c r="E54" s="17"/>
      <c r="F54" s="17"/>
      <c r="G54" s="17"/>
      <c r="H54" s="17"/>
      <c r="I54" s="17"/>
      <c r="J54" s="17"/>
      <c r="K54" s="17"/>
      <c r="L54" s="17"/>
      <c r="M54" s="17"/>
      <c r="N54" s="17"/>
      <c r="O54" s="17"/>
      <c r="P54" s="17"/>
      <c r="Q54" s="17"/>
      <c r="R54" s="17"/>
      <c r="S54" s="42"/>
      <c r="T54" s="11"/>
      <c r="U54" s="12"/>
    </row>
    <row r="55" spans="1:21" s="1" customFormat="1" ht="21" customHeight="1" thickBot="1">
      <c r="A55" s="74"/>
      <c r="B55" s="151" t="s">
        <v>143</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4"/>
      <c r="B56" s="316" t="s">
        <v>94</v>
      </c>
      <c r="C56" s="318"/>
      <c r="D56" s="338" t="s">
        <v>95</v>
      </c>
      <c r="E56" s="338"/>
      <c r="F56" s="11"/>
      <c r="G56" s="11"/>
      <c r="H56" s="11"/>
      <c r="I56" s="11"/>
      <c r="J56" s="12"/>
      <c r="K56" s="49"/>
      <c r="L56" s="49"/>
      <c r="M56" s="49"/>
      <c r="N56" s="49"/>
      <c r="O56" s="49"/>
      <c r="P56" s="49"/>
      <c r="Q56" s="49"/>
      <c r="R56" s="49"/>
      <c r="S56" s="47"/>
    </row>
    <row r="57" spans="1:21" s="1" customFormat="1" ht="21" customHeight="1">
      <c r="A57" s="74"/>
      <c r="B57" s="339"/>
      <c r="C57" s="340"/>
      <c r="D57" s="341"/>
      <c r="E57" s="342"/>
      <c r="F57" s="11"/>
      <c r="G57" s="11"/>
      <c r="H57" s="11"/>
      <c r="I57" s="11"/>
      <c r="J57" s="12"/>
      <c r="K57" s="49"/>
      <c r="L57" s="49"/>
      <c r="M57" s="49"/>
      <c r="N57" s="49"/>
      <c r="O57" s="49"/>
      <c r="P57" s="49"/>
      <c r="Q57" s="49"/>
      <c r="R57" s="49"/>
      <c r="S57" s="47"/>
    </row>
    <row r="58" spans="1:21" s="1" customFormat="1" ht="21" customHeight="1">
      <c r="A58" s="74"/>
      <c r="B58" s="331"/>
      <c r="C58" s="332"/>
      <c r="D58" s="333"/>
      <c r="E58" s="334"/>
      <c r="F58" s="11"/>
      <c r="G58" s="11"/>
      <c r="H58" s="11"/>
      <c r="I58" s="11"/>
      <c r="J58" s="12"/>
      <c r="K58" s="49"/>
      <c r="L58" s="49"/>
      <c r="M58" s="49"/>
      <c r="N58" s="49"/>
      <c r="O58" s="49"/>
      <c r="P58" s="49"/>
      <c r="Q58" s="49"/>
      <c r="R58" s="49"/>
      <c r="S58" s="47"/>
    </row>
    <row r="59" spans="1:21" s="1" customFormat="1" ht="21" customHeight="1">
      <c r="A59" s="74"/>
      <c r="B59" s="331"/>
      <c r="C59" s="332"/>
      <c r="D59" s="333"/>
      <c r="E59" s="334"/>
      <c r="F59" s="11"/>
      <c r="G59" s="11"/>
      <c r="H59" s="11"/>
      <c r="I59" s="11"/>
      <c r="J59" s="12"/>
      <c r="K59" s="49"/>
      <c r="L59" s="49"/>
      <c r="M59" s="49"/>
      <c r="N59" s="49"/>
      <c r="O59" s="49"/>
      <c r="P59" s="49"/>
      <c r="Q59" s="49"/>
      <c r="R59" s="49"/>
      <c r="S59" s="47"/>
    </row>
    <row r="60" spans="1:21" s="1" customFormat="1" ht="21" customHeight="1">
      <c r="A60" s="74"/>
      <c r="B60" s="331"/>
      <c r="C60" s="332"/>
      <c r="D60" s="333"/>
      <c r="E60" s="334"/>
      <c r="F60" s="11"/>
      <c r="G60" s="11"/>
      <c r="H60" s="11"/>
      <c r="I60" s="11"/>
      <c r="J60" s="12"/>
      <c r="K60" s="49"/>
      <c r="L60" s="49"/>
      <c r="M60" s="49"/>
      <c r="N60" s="49"/>
      <c r="O60" s="49"/>
      <c r="P60" s="49"/>
      <c r="Q60" s="49"/>
      <c r="R60" s="49"/>
      <c r="S60" s="47"/>
    </row>
    <row r="61" spans="1:21" s="1" customFormat="1" ht="21" customHeight="1">
      <c r="A61" s="74"/>
      <c r="B61" s="321"/>
      <c r="C61" s="322"/>
      <c r="D61" s="323"/>
      <c r="E61" s="324"/>
      <c r="F61" s="11"/>
      <c r="G61" s="11"/>
      <c r="H61" s="11"/>
      <c r="I61" s="11"/>
      <c r="J61" s="12"/>
      <c r="K61" s="49"/>
      <c r="L61" s="49"/>
      <c r="M61" s="49"/>
      <c r="N61" s="49"/>
      <c r="O61" s="49"/>
      <c r="P61" s="49"/>
      <c r="Q61" s="49"/>
      <c r="R61" s="49"/>
      <c r="S61" s="47"/>
    </row>
    <row r="62" spans="1:21" s="1" customFormat="1" ht="21" customHeight="1" thickBot="1">
      <c r="A62" s="74"/>
      <c r="B62" s="325"/>
      <c r="C62" s="326"/>
      <c r="D62" s="327"/>
      <c r="E62" s="328"/>
      <c r="F62" s="11"/>
      <c r="G62" s="11"/>
      <c r="H62" s="11"/>
      <c r="I62" s="11"/>
      <c r="J62" s="12"/>
      <c r="K62" s="49"/>
      <c r="L62" s="49"/>
      <c r="M62" s="49"/>
      <c r="N62" s="49"/>
      <c r="O62" s="49"/>
      <c r="P62" s="49"/>
      <c r="Q62" s="49"/>
      <c r="R62" s="49"/>
      <c r="S62" s="47"/>
    </row>
    <row r="63" spans="1:21" s="1" customFormat="1" ht="21" customHeight="1">
      <c r="A63" s="74"/>
      <c r="B63" s="17"/>
      <c r="C63" s="38"/>
      <c r="D63" s="17"/>
      <c r="E63" s="17"/>
      <c r="F63" s="17"/>
      <c r="G63" s="17"/>
      <c r="H63" s="17"/>
      <c r="I63" s="17"/>
      <c r="J63" s="17"/>
      <c r="K63" s="17"/>
      <c r="L63" s="17"/>
      <c r="M63" s="17"/>
      <c r="N63" s="17"/>
      <c r="O63" s="17"/>
      <c r="P63" s="17"/>
      <c r="Q63" s="17"/>
      <c r="R63" s="17"/>
      <c r="S63" s="42"/>
      <c r="T63" s="11"/>
      <c r="U63" s="12"/>
    </row>
    <row r="64" spans="1:21" s="40" customFormat="1" ht="22.2">
      <c r="A64" s="75"/>
      <c r="B64" s="39" t="s">
        <v>21</v>
      </c>
      <c r="C64" s="76"/>
      <c r="D64" s="32"/>
      <c r="E64" s="32"/>
      <c r="F64" s="32"/>
      <c r="G64" s="32"/>
      <c r="H64" s="32"/>
      <c r="I64" s="32"/>
      <c r="J64" s="32"/>
      <c r="K64" s="32"/>
      <c r="L64" s="32"/>
      <c r="M64" s="76"/>
      <c r="N64" s="76"/>
      <c r="O64" s="76"/>
      <c r="P64" s="76"/>
      <c r="Q64" s="76"/>
      <c r="R64" s="76"/>
      <c r="S64" s="77"/>
    </row>
    <row r="65" spans="1:30" s="40" customFormat="1" ht="19.2" customHeight="1">
      <c r="A65" s="75"/>
      <c r="B65" s="39" t="s">
        <v>46</v>
      </c>
      <c r="C65" s="76"/>
      <c r="D65" s="32"/>
      <c r="E65" s="32"/>
      <c r="F65" s="32"/>
      <c r="G65" s="32"/>
      <c r="H65" s="32"/>
      <c r="I65" s="32"/>
      <c r="J65" s="32"/>
      <c r="K65" s="32"/>
      <c r="L65" s="32"/>
      <c r="M65" s="76"/>
      <c r="N65" s="76"/>
      <c r="O65" s="76"/>
      <c r="P65" s="76"/>
      <c r="Q65" s="76"/>
      <c r="R65" s="76"/>
      <c r="S65" s="77"/>
    </row>
    <row r="66" spans="1:30" s="40" customFormat="1" ht="19.2" customHeight="1">
      <c r="A66" s="75"/>
      <c r="B66" s="39" t="s">
        <v>84</v>
      </c>
      <c r="C66" s="76"/>
      <c r="D66" s="32"/>
      <c r="E66" s="32"/>
      <c r="F66" s="32"/>
      <c r="G66" s="32"/>
      <c r="H66" s="32"/>
      <c r="I66" s="32"/>
      <c r="J66" s="32"/>
      <c r="K66" s="32"/>
      <c r="L66" s="32"/>
      <c r="M66" s="76"/>
      <c r="N66" s="76"/>
      <c r="O66" s="76"/>
      <c r="P66" s="76"/>
      <c r="Q66" s="76"/>
      <c r="R66" s="76"/>
      <c r="S66" s="77"/>
    </row>
    <row r="67" spans="1:30" s="40" customFormat="1" ht="12.6" customHeight="1">
      <c r="A67" s="75"/>
      <c r="B67" s="78"/>
      <c r="C67" s="76"/>
      <c r="D67" s="32"/>
      <c r="E67" s="32"/>
      <c r="F67" s="32"/>
      <c r="G67" s="32"/>
      <c r="H67" s="32"/>
      <c r="I67" s="32"/>
      <c r="J67" s="32"/>
      <c r="K67" s="32"/>
      <c r="L67" s="32"/>
      <c r="M67" s="76"/>
      <c r="N67" s="76"/>
      <c r="O67" s="76"/>
      <c r="P67" s="76"/>
      <c r="Q67" s="76"/>
      <c r="R67" s="76"/>
      <c r="S67" s="77"/>
    </row>
    <row r="68" spans="1:30" s="34" customFormat="1" ht="18" customHeight="1">
      <c r="A68" s="79"/>
      <c r="B68" s="39" t="s">
        <v>9</v>
      </c>
      <c r="C68" s="39"/>
      <c r="D68" s="39"/>
      <c r="E68" s="39"/>
      <c r="F68" s="39"/>
      <c r="G68" s="39"/>
      <c r="H68" s="39"/>
      <c r="I68" s="39"/>
      <c r="J68" s="39"/>
      <c r="K68" s="39"/>
      <c r="L68" s="39"/>
      <c r="M68" s="39"/>
      <c r="N68" s="39"/>
      <c r="O68" s="39"/>
      <c r="P68" s="39"/>
      <c r="Q68" s="39"/>
      <c r="R68" s="39"/>
      <c r="S68" s="80"/>
      <c r="T68" s="33"/>
      <c r="U68" s="18"/>
    </row>
    <row r="69" spans="1:30" s="34" customFormat="1" ht="18" customHeight="1">
      <c r="A69" s="79"/>
      <c r="B69" s="39" t="s">
        <v>13</v>
      </c>
      <c r="C69" s="39"/>
      <c r="D69" s="39"/>
      <c r="E69" s="39"/>
      <c r="F69" s="39"/>
      <c r="G69" s="39"/>
      <c r="H69" s="39"/>
      <c r="I69" s="39"/>
      <c r="J69" s="39"/>
      <c r="K69" s="39"/>
      <c r="L69" s="39"/>
      <c r="M69" s="39"/>
      <c r="N69" s="39"/>
      <c r="O69" s="39"/>
      <c r="P69" s="39"/>
      <c r="Q69" s="39"/>
      <c r="R69" s="39"/>
      <c r="S69" s="80"/>
      <c r="T69" s="33"/>
      <c r="U69" s="18"/>
      <c r="V69" s="39"/>
      <c r="W69" s="39"/>
      <c r="X69" s="39"/>
      <c r="Y69" s="39"/>
      <c r="Z69" s="39"/>
      <c r="AA69" s="39"/>
      <c r="AB69" s="39"/>
      <c r="AC69" s="39"/>
      <c r="AD69" s="39"/>
    </row>
    <row r="70" spans="1:30" s="34" customFormat="1" ht="18" customHeight="1">
      <c r="A70" s="79"/>
      <c r="B70" s="39" t="s">
        <v>36</v>
      </c>
      <c r="C70" s="39"/>
      <c r="D70" s="39"/>
      <c r="E70" s="39"/>
      <c r="F70" s="39"/>
      <c r="G70" s="39"/>
      <c r="H70" s="39"/>
      <c r="I70" s="39"/>
      <c r="J70" s="39"/>
      <c r="K70" s="39"/>
      <c r="L70" s="39"/>
      <c r="M70" s="39"/>
      <c r="N70" s="39"/>
      <c r="O70" s="39"/>
      <c r="P70" s="39"/>
      <c r="Q70" s="39"/>
      <c r="R70" s="39"/>
      <c r="S70" s="81"/>
      <c r="T70" s="39"/>
      <c r="U70" s="39"/>
    </row>
    <row r="71" spans="1:30" s="34" customFormat="1" ht="33" customHeight="1">
      <c r="A71" s="79"/>
      <c r="B71" s="82"/>
      <c r="C71" s="329" t="s">
        <v>110</v>
      </c>
      <c r="D71" s="329"/>
      <c r="E71" s="329"/>
      <c r="F71" s="329"/>
      <c r="G71" s="329"/>
      <c r="H71" s="329"/>
      <c r="I71" s="329"/>
      <c r="J71" s="329"/>
      <c r="K71" s="329"/>
      <c r="L71" s="329"/>
      <c r="M71" s="329"/>
      <c r="N71" s="329"/>
      <c r="O71" s="329"/>
      <c r="P71" s="329"/>
      <c r="Q71" s="329"/>
      <c r="R71" s="329"/>
      <c r="S71" s="330"/>
    </row>
    <row r="72" spans="1:30" s="34" customFormat="1" ht="16.2">
      <c r="A72" s="79"/>
      <c r="B72" s="82"/>
      <c r="C72" s="39" t="s">
        <v>54</v>
      </c>
      <c r="D72" s="39"/>
      <c r="E72" s="39"/>
      <c r="F72" s="39"/>
      <c r="G72" s="39"/>
      <c r="H72" s="39"/>
      <c r="I72" s="39"/>
      <c r="J72" s="39"/>
      <c r="K72" s="39"/>
      <c r="L72" s="39"/>
      <c r="M72" s="39"/>
      <c r="N72" s="39"/>
      <c r="O72" s="39"/>
      <c r="P72" s="39"/>
      <c r="Q72" s="39"/>
      <c r="R72" s="39"/>
      <c r="S72" s="80"/>
    </row>
    <row r="73" spans="1:30" s="34" customFormat="1" ht="16.2">
      <c r="A73" s="79"/>
      <c r="B73" s="82"/>
      <c r="C73" s="39" t="s">
        <v>57</v>
      </c>
      <c r="D73" s="39"/>
      <c r="E73" s="39"/>
      <c r="F73" s="39"/>
      <c r="G73" s="39"/>
      <c r="H73" s="39"/>
      <c r="I73" s="39"/>
      <c r="J73" s="39"/>
      <c r="K73" s="39"/>
      <c r="L73" s="39"/>
      <c r="M73" s="39"/>
      <c r="N73" s="39"/>
      <c r="O73" s="39"/>
      <c r="P73" s="39"/>
      <c r="Q73" s="39"/>
      <c r="R73" s="39"/>
      <c r="S73" s="81"/>
    </row>
    <row r="74" spans="1:30" ht="18.600000000000001" thickBot="1">
      <c r="A74" s="83"/>
      <c r="B74" s="73"/>
      <c r="C74" s="73"/>
      <c r="D74" s="73"/>
      <c r="E74" s="73"/>
      <c r="F74" s="73"/>
      <c r="G74" s="73"/>
      <c r="H74" s="73"/>
      <c r="I74" s="73"/>
      <c r="J74" s="73"/>
      <c r="K74" s="73"/>
      <c r="L74" s="73"/>
      <c r="M74" s="73"/>
      <c r="N74" s="73"/>
      <c r="O74" s="73"/>
      <c r="P74" s="73"/>
      <c r="Q74" s="73"/>
      <c r="R74" s="73"/>
      <c r="S74" s="84"/>
    </row>
    <row r="75" spans="1:30" ht="22.2" customHeight="1" thickBot="1">
      <c r="A75" s="123" t="s">
        <v>53</v>
      </c>
      <c r="B75" s="124"/>
      <c r="C75" s="125"/>
      <c r="D75" s="125"/>
      <c r="E75" s="125"/>
      <c r="F75" s="125"/>
      <c r="G75" s="125"/>
      <c r="H75" s="125"/>
      <c r="I75" s="125"/>
      <c r="J75" s="125"/>
      <c r="K75" s="125"/>
      <c r="L75" s="125"/>
      <c r="M75" s="125"/>
      <c r="N75" s="125"/>
      <c r="O75" s="125"/>
      <c r="P75" s="125"/>
      <c r="Q75" s="125"/>
      <c r="R75" s="125"/>
      <c r="S75" s="126"/>
    </row>
    <row r="76" spans="1:30" ht="19.5" customHeight="1" thickBot="1">
      <c r="A76" s="85"/>
      <c r="B76" s="258" t="s">
        <v>126</v>
      </c>
      <c r="C76" s="259"/>
      <c r="D76" s="259"/>
      <c r="E76" s="259"/>
      <c r="F76" s="260"/>
      <c r="G76" s="73"/>
      <c r="H76" s="73"/>
      <c r="I76" s="73"/>
      <c r="J76" s="73"/>
      <c r="K76" s="73"/>
      <c r="L76" s="73"/>
      <c r="M76" s="73"/>
      <c r="N76" s="73"/>
      <c r="O76" s="73"/>
      <c r="P76" s="73"/>
      <c r="Q76" s="73"/>
      <c r="R76" s="73"/>
      <c r="S76" s="84"/>
    </row>
    <row r="77" spans="1:30" ht="18.600000000000001" thickBot="1">
      <c r="A77" s="85"/>
      <c r="B77" s="301"/>
      <c r="C77" s="302"/>
      <c r="D77" s="302"/>
      <c r="E77" s="302"/>
      <c r="F77" s="303"/>
      <c r="G77" s="73"/>
      <c r="H77" s="73"/>
      <c r="I77" s="73"/>
      <c r="J77" s="73"/>
      <c r="K77" s="73"/>
      <c r="L77" s="73"/>
      <c r="M77" s="73"/>
      <c r="N77" s="73"/>
      <c r="O77" s="73"/>
      <c r="P77" s="73"/>
      <c r="Q77" s="73"/>
      <c r="R77" s="73"/>
      <c r="S77" s="84"/>
    </row>
    <row r="78" spans="1:30" ht="22.2" customHeight="1" thickBot="1">
      <c r="A78" s="85"/>
      <c r="B78" s="304" t="s">
        <v>59</v>
      </c>
      <c r="C78" s="305"/>
      <c r="D78" s="306" t="str">
        <f>IFERROR(VLOOKUP(B77,光熱費支援金基準額!C:E,3,FALSE),"")</f>
        <v/>
      </c>
      <c r="E78" s="307"/>
      <c r="F78" s="135" t="s">
        <v>11</v>
      </c>
      <c r="G78" s="73"/>
      <c r="H78" s="73"/>
      <c r="I78" s="73"/>
      <c r="J78" s="73"/>
      <c r="K78" s="73"/>
      <c r="L78" s="73"/>
      <c r="M78" s="73"/>
      <c r="N78" s="73"/>
      <c r="O78" s="73"/>
      <c r="P78" s="73"/>
      <c r="Q78" s="73"/>
      <c r="R78" s="73"/>
      <c r="S78" s="84"/>
      <c r="T78" s="149"/>
    </row>
    <row r="79" spans="1:30" s="41" customFormat="1" ht="33.75" customHeight="1">
      <c r="A79" s="86"/>
      <c r="B79" s="308" t="s">
        <v>127</v>
      </c>
      <c r="C79" s="308"/>
      <c r="D79" s="308"/>
      <c r="E79" s="308"/>
      <c r="F79" s="308"/>
      <c r="G79" s="308"/>
      <c r="H79" s="308"/>
      <c r="I79" s="308"/>
      <c r="J79" s="308"/>
      <c r="K79" s="308"/>
      <c r="L79" s="308"/>
      <c r="M79" s="308"/>
      <c r="N79" s="308"/>
      <c r="O79" s="308"/>
      <c r="P79" s="308"/>
      <c r="Q79" s="308"/>
      <c r="R79" s="308"/>
      <c r="S79" s="309"/>
    </row>
    <row r="80" spans="1:30" ht="12.6" customHeight="1">
      <c r="A80" s="85"/>
      <c r="B80" s="87"/>
      <c r="C80" s="87"/>
      <c r="D80" s="16"/>
      <c r="E80" s="16"/>
      <c r="F80" s="16"/>
      <c r="G80" s="16"/>
      <c r="H80" s="16"/>
      <c r="I80" s="16"/>
      <c r="J80" s="16"/>
      <c r="K80" s="16"/>
      <c r="L80" s="16"/>
      <c r="M80" s="87"/>
      <c r="N80" s="87"/>
      <c r="O80" s="87"/>
      <c r="P80" s="87"/>
      <c r="Q80" s="87"/>
      <c r="R80" s="87"/>
      <c r="S80" s="84"/>
    </row>
    <row r="81" spans="1:19" s="40" customFormat="1" ht="19.95" customHeight="1">
      <c r="A81" s="75"/>
      <c r="B81" s="39" t="s">
        <v>21</v>
      </c>
      <c r="C81" s="76"/>
      <c r="D81" s="32"/>
      <c r="E81" s="32"/>
      <c r="F81" s="32"/>
      <c r="G81" s="32"/>
      <c r="H81" s="32"/>
      <c r="I81" s="32"/>
      <c r="J81" s="32"/>
      <c r="K81" s="32"/>
      <c r="L81" s="32"/>
      <c r="M81" s="76"/>
      <c r="N81" s="76"/>
      <c r="O81" s="76"/>
      <c r="P81" s="76"/>
      <c r="Q81" s="76"/>
      <c r="R81" s="76"/>
      <c r="S81" s="77"/>
    </row>
    <row r="82" spans="1:19" s="40" customFormat="1" ht="19.95" customHeight="1">
      <c r="A82" s="75"/>
      <c r="B82" s="39" t="s">
        <v>46</v>
      </c>
      <c r="C82" s="76"/>
      <c r="D82" s="32"/>
      <c r="E82" s="32"/>
      <c r="F82" s="32"/>
      <c r="G82" s="32"/>
      <c r="H82" s="32"/>
      <c r="I82" s="32"/>
      <c r="J82" s="32"/>
      <c r="K82" s="32"/>
      <c r="L82" s="32"/>
      <c r="M82" s="76"/>
      <c r="N82" s="76"/>
      <c r="O82" s="76"/>
      <c r="P82" s="76"/>
      <c r="Q82" s="76"/>
      <c r="R82" s="76"/>
      <c r="S82" s="77"/>
    </row>
    <row r="83" spans="1:19" s="40" customFormat="1" ht="19.95" customHeight="1">
      <c r="A83" s="75"/>
      <c r="B83" s="39" t="s">
        <v>103</v>
      </c>
      <c r="C83" s="76"/>
      <c r="D83" s="32"/>
      <c r="E83" s="32"/>
      <c r="F83" s="32"/>
      <c r="G83" s="32"/>
      <c r="H83" s="32"/>
      <c r="I83" s="32"/>
      <c r="J83" s="32"/>
      <c r="K83" s="32"/>
      <c r="L83" s="32"/>
      <c r="M83" s="76"/>
      <c r="N83" s="76"/>
      <c r="O83" s="76"/>
      <c r="P83" s="76"/>
      <c r="Q83" s="76"/>
      <c r="R83" s="76"/>
      <c r="S83" s="77"/>
    </row>
    <row r="84" spans="1:19" s="40" customFormat="1" ht="19.95" customHeight="1">
      <c r="A84" s="75"/>
      <c r="B84" s="78" t="s">
        <v>109</v>
      </c>
      <c r="C84" s="76"/>
      <c r="D84" s="32"/>
      <c r="E84" s="32"/>
      <c r="F84" s="32"/>
      <c r="G84" s="32"/>
      <c r="H84" s="32"/>
      <c r="I84" s="32"/>
      <c r="J84" s="32"/>
      <c r="K84" s="32"/>
      <c r="L84" s="32"/>
      <c r="M84" s="76"/>
      <c r="N84" s="76"/>
      <c r="O84" s="76"/>
      <c r="P84" s="76"/>
      <c r="Q84" s="76"/>
      <c r="R84" s="76"/>
      <c r="S84" s="77"/>
    </row>
    <row r="85" spans="1:19" ht="10.199999999999999" customHeight="1">
      <c r="A85" s="85"/>
      <c r="B85" s="87"/>
      <c r="C85" s="87"/>
      <c r="D85" s="16"/>
      <c r="E85" s="16"/>
      <c r="F85" s="16"/>
      <c r="G85" s="16"/>
      <c r="H85" s="16"/>
      <c r="I85" s="16"/>
      <c r="J85" s="16"/>
      <c r="K85" s="16"/>
      <c r="L85" s="16"/>
      <c r="M85" s="87"/>
      <c r="N85" s="87"/>
      <c r="O85" s="87"/>
      <c r="P85" s="87"/>
      <c r="Q85" s="87"/>
      <c r="R85" s="87"/>
      <c r="S85" s="84"/>
    </row>
    <row r="86" spans="1:19" s="15" customFormat="1" ht="22.2">
      <c r="A86" s="88"/>
      <c r="B86" s="39" t="s">
        <v>9</v>
      </c>
      <c r="C86" s="32"/>
      <c r="D86" s="16"/>
      <c r="E86" s="16"/>
      <c r="F86" s="16"/>
      <c r="G86" s="16"/>
      <c r="H86" s="16"/>
      <c r="I86" s="16"/>
      <c r="J86" s="16"/>
      <c r="K86" s="16"/>
      <c r="L86" s="16"/>
      <c r="M86" s="16"/>
      <c r="N86" s="16"/>
      <c r="O86" s="16"/>
      <c r="P86" s="16"/>
      <c r="Q86" s="16"/>
      <c r="R86" s="16"/>
      <c r="S86" s="89"/>
    </row>
    <row r="87" spans="1:19" s="15" customFormat="1" ht="22.2">
      <c r="A87" s="90"/>
      <c r="B87" s="39" t="s">
        <v>13</v>
      </c>
      <c r="C87" s="76"/>
      <c r="D87" s="87"/>
      <c r="E87" s="87"/>
      <c r="F87" s="87"/>
      <c r="G87" s="87"/>
      <c r="H87" s="87"/>
      <c r="I87" s="87"/>
      <c r="J87" s="87"/>
      <c r="K87" s="87"/>
      <c r="L87" s="87"/>
      <c r="M87" s="87"/>
      <c r="N87" s="87"/>
      <c r="O87" s="87"/>
      <c r="P87" s="87"/>
      <c r="Q87" s="87"/>
      <c r="R87" s="87"/>
      <c r="S87" s="89"/>
    </row>
    <row r="88" spans="1:19" s="15" customFormat="1" ht="22.2">
      <c r="A88" s="90"/>
      <c r="B88" s="39" t="s">
        <v>36</v>
      </c>
      <c r="C88" s="76"/>
      <c r="D88" s="87"/>
      <c r="E88" s="87"/>
      <c r="F88" s="87"/>
      <c r="G88" s="87"/>
      <c r="H88" s="87"/>
      <c r="I88" s="87"/>
      <c r="J88" s="87"/>
      <c r="K88" s="87"/>
      <c r="L88" s="87"/>
      <c r="M88" s="87"/>
      <c r="N88" s="87"/>
      <c r="O88" s="87"/>
      <c r="P88" s="87"/>
      <c r="Q88" s="87"/>
      <c r="R88" s="87"/>
      <c r="S88" s="89"/>
    </row>
    <row r="89" spans="1:19" s="15" customFormat="1" ht="19.2">
      <c r="A89" s="90"/>
      <c r="B89" s="82"/>
      <c r="C89" s="39" t="s">
        <v>108</v>
      </c>
      <c r="D89" s="87"/>
      <c r="E89" s="87"/>
      <c r="F89" s="87"/>
      <c r="G89" s="87"/>
      <c r="H89" s="87"/>
      <c r="I89" s="87"/>
      <c r="J89" s="87"/>
      <c r="K89" s="87"/>
      <c r="L89" s="87"/>
      <c r="M89" s="87"/>
      <c r="N89" s="87"/>
      <c r="O89" s="87"/>
      <c r="P89" s="87"/>
      <c r="Q89" s="87"/>
      <c r="R89" s="87"/>
      <c r="S89" s="89"/>
    </row>
    <row r="90" spans="1:19" s="15" customFormat="1" ht="19.8" thickBot="1">
      <c r="A90" s="91"/>
      <c r="B90" s="92"/>
      <c r="C90" s="93" t="s">
        <v>57</v>
      </c>
      <c r="D90" s="94"/>
      <c r="E90" s="94"/>
      <c r="F90" s="94"/>
      <c r="G90" s="94"/>
      <c r="H90" s="94"/>
      <c r="I90" s="94"/>
      <c r="J90" s="94"/>
      <c r="K90" s="94"/>
      <c r="L90" s="94"/>
      <c r="M90" s="94"/>
      <c r="N90" s="94"/>
      <c r="O90" s="94"/>
      <c r="P90" s="94"/>
      <c r="Q90" s="94"/>
      <c r="R90" s="94"/>
      <c r="S90" s="95"/>
    </row>
    <row r="91" spans="1:19" s="34" customFormat="1" ht="28.2" customHeight="1" thickBot="1">
      <c r="A91" s="310" t="s">
        <v>63</v>
      </c>
      <c r="B91" s="311"/>
      <c r="C91" s="311"/>
      <c r="D91" s="311"/>
      <c r="E91" s="311"/>
      <c r="F91" s="311"/>
      <c r="G91" s="311"/>
      <c r="H91" s="311"/>
      <c r="I91" s="311"/>
      <c r="J91" s="311"/>
      <c r="K91" s="311"/>
      <c r="L91" s="311"/>
      <c r="M91" s="311"/>
      <c r="N91" s="311"/>
      <c r="O91" s="311"/>
      <c r="P91" s="311"/>
      <c r="Q91" s="311"/>
      <c r="R91" s="311"/>
      <c r="S91" s="312"/>
    </row>
    <row r="92" spans="1:19" s="1" customFormat="1" ht="28.95" customHeight="1" thickBot="1">
      <c r="A92" s="46"/>
      <c r="B92" s="155" t="s">
        <v>17</v>
      </c>
      <c r="C92" s="8"/>
      <c r="D92" s="8"/>
      <c r="E92" s="8"/>
      <c r="F92" s="8"/>
      <c r="G92" s="8"/>
      <c r="H92" s="8"/>
      <c r="I92" s="8"/>
      <c r="J92" s="8"/>
      <c r="K92" s="8"/>
      <c r="L92" s="8"/>
      <c r="M92" s="8"/>
      <c r="N92" s="8"/>
      <c r="O92" s="9"/>
      <c r="P92" s="10"/>
      <c r="Q92" s="3"/>
      <c r="R92" s="3"/>
      <c r="S92" s="62"/>
    </row>
    <row r="93" spans="1:19" s="1" customFormat="1" ht="60" customHeight="1" thickBot="1">
      <c r="A93" s="313" t="s">
        <v>26</v>
      </c>
      <c r="B93" s="316" t="s">
        <v>114</v>
      </c>
      <c r="C93" s="317"/>
      <c r="D93" s="317"/>
      <c r="E93" s="317"/>
      <c r="F93" s="318"/>
      <c r="G93" s="258" t="s">
        <v>55</v>
      </c>
      <c r="H93" s="260"/>
      <c r="I93" s="258" t="s">
        <v>122</v>
      </c>
      <c r="J93" s="259"/>
      <c r="K93" s="259"/>
      <c r="L93" s="259"/>
      <c r="M93" s="260"/>
      <c r="N93" s="46"/>
      <c r="O93" s="49"/>
      <c r="P93" s="49"/>
      <c r="Q93" s="49"/>
      <c r="R93" s="49"/>
      <c r="S93" s="47"/>
    </row>
    <row r="94" spans="1:19" s="1" customFormat="1" ht="20.399999999999999" customHeight="1">
      <c r="A94" s="314"/>
      <c r="B94" s="143">
        <v>1</v>
      </c>
      <c r="C94" s="472"/>
      <c r="D94" s="473"/>
      <c r="E94" s="473"/>
      <c r="F94" s="473"/>
      <c r="G94" s="467"/>
      <c r="H94" s="468"/>
      <c r="I94" s="469"/>
      <c r="J94" s="470"/>
      <c r="K94" s="470"/>
      <c r="L94" s="470"/>
      <c r="M94" s="471"/>
      <c r="N94" s="46"/>
      <c r="O94" s="49"/>
      <c r="P94" s="49"/>
      <c r="Q94" s="49"/>
      <c r="R94" s="49"/>
      <c r="S94" s="47"/>
    </row>
    <row r="95" spans="1:19" s="1" customFormat="1" ht="20.399999999999999" customHeight="1">
      <c r="A95" s="314"/>
      <c r="B95" s="144">
        <v>2</v>
      </c>
      <c r="C95" s="278"/>
      <c r="D95" s="279"/>
      <c r="E95" s="279"/>
      <c r="F95" s="279"/>
      <c r="G95" s="280"/>
      <c r="H95" s="281"/>
      <c r="I95" s="282"/>
      <c r="J95" s="283"/>
      <c r="K95" s="283"/>
      <c r="L95" s="283"/>
      <c r="M95" s="284"/>
      <c r="N95" s="46"/>
      <c r="O95" s="49"/>
      <c r="P95" s="49"/>
      <c r="Q95" s="49"/>
      <c r="R95" s="49"/>
      <c r="S95" s="47"/>
    </row>
    <row r="96" spans="1:19" s="1" customFormat="1" ht="20.399999999999999" customHeight="1">
      <c r="A96" s="314"/>
      <c r="B96" s="144">
        <v>3</v>
      </c>
      <c r="C96" s="278"/>
      <c r="D96" s="279"/>
      <c r="E96" s="279"/>
      <c r="F96" s="279"/>
      <c r="G96" s="280"/>
      <c r="H96" s="281"/>
      <c r="I96" s="282"/>
      <c r="J96" s="283"/>
      <c r="K96" s="283"/>
      <c r="L96" s="283"/>
      <c r="M96" s="284"/>
      <c r="N96" s="46"/>
      <c r="O96" s="49"/>
      <c r="P96" s="49"/>
      <c r="Q96" s="49"/>
      <c r="R96" s="49"/>
      <c r="S96" s="47"/>
    </row>
    <row r="97" spans="1:19" s="1" customFormat="1" ht="20.399999999999999" customHeight="1">
      <c r="A97" s="314"/>
      <c r="B97" s="144">
        <v>4</v>
      </c>
      <c r="C97" s="278"/>
      <c r="D97" s="279"/>
      <c r="E97" s="279"/>
      <c r="F97" s="279"/>
      <c r="G97" s="280"/>
      <c r="H97" s="281"/>
      <c r="I97" s="282"/>
      <c r="J97" s="283"/>
      <c r="K97" s="283"/>
      <c r="L97" s="283"/>
      <c r="M97" s="284"/>
      <c r="N97" s="46"/>
      <c r="O97" s="49"/>
      <c r="P97" s="49"/>
      <c r="Q97" s="49"/>
      <c r="R97" s="49"/>
      <c r="S97" s="47"/>
    </row>
    <row r="98" spans="1:19" s="1" customFormat="1" ht="20.399999999999999" customHeight="1">
      <c r="A98" s="314"/>
      <c r="B98" s="144">
        <v>5</v>
      </c>
      <c r="C98" s="278"/>
      <c r="D98" s="279"/>
      <c r="E98" s="279"/>
      <c r="F98" s="279"/>
      <c r="G98" s="280"/>
      <c r="H98" s="281"/>
      <c r="I98" s="282"/>
      <c r="J98" s="283"/>
      <c r="K98" s="283"/>
      <c r="L98" s="283"/>
      <c r="M98" s="284"/>
      <c r="N98" s="46"/>
      <c r="O98" s="49"/>
      <c r="P98" s="49"/>
      <c r="Q98" s="49"/>
      <c r="R98" s="49"/>
      <c r="S98" s="47"/>
    </row>
    <row r="99" spans="1:19" s="1" customFormat="1" ht="20.399999999999999" customHeight="1">
      <c r="A99" s="314"/>
      <c r="B99" s="144">
        <v>6</v>
      </c>
      <c r="C99" s="278"/>
      <c r="D99" s="279"/>
      <c r="E99" s="279"/>
      <c r="F99" s="279"/>
      <c r="G99" s="280"/>
      <c r="H99" s="281"/>
      <c r="I99" s="282"/>
      <c r="J99" s="283"/>
      <c r="K99" s="283"/>
      <c r="L99" s="283"/>
      <c r="M99" s="284"/>
      <c r="N99" s="46"/>
      <c r="O99" s="49"/>
      <c r="P99" s="49"/>
      <c r="Q99" s="49"/>
      <c r="R99" s="49"/>
      <c r="S99" s="47"/>
    </row>
    <row r="100" spans="1:19" s="1" customFormat="1" ht="20.399999999999999" customHeight="1">
      <c r="A100" s="314"/>
      <c r="B100" s="144">
        <v>7</v>
      </c>
      <c r="C100" s="278"/>
      <c r="D100" s="279"/>
      <c r="E100" s="279"/>
      <c r="F100" s="279"/>
      <c r="G100" s="280"/>
      <c r="H100" s="281"/>
      <c r="I100" s="282"/>
      <c r="J100" s="283"/>
      <c r="K100" s="283"/>
      <c r="L100" s="283"/>
      <c r="M100" s="284"/>
      <c r="N100" s="46"/>
      <c r="O100" s="49"/>
      <c r="P100" s="49"/>
      <c r="Q100" s="49"/>
      <c r="R100" s="49"/>
      <c r="S100" s="47"/>
    </row>
    <row r="101" spans="1:19" s="1" customFormat="1" ht="20.399999999999999" customHeight="1">
      <c r="A101" s="314"/>
      <c r="B101" s="144">
        <v>8</v>
      </c>
      <c r="C101" s="278"/>
      <c r="D101" s="279"/>
      <c r="E101" s="279"/>
      <c r="F101" s="279"/>
      <c r="G101" s="280"/>
      <c r="H101" s="281"/>
      <c r="I101" s="282"/>
      <c r="J101" s="283"/>
      <c r="K101" s="283"/>
      <c r="L101" s="283"/>
      <c r="M101" s="284"/>
      <c r="N101" s="46"/>
      <c r="O101" s="49"/>
      <c r="P101" s="49"/>
      <c r="Q101" s="49"/>
      <c r="R101" s="49"/>
      <c r="S101" s="47"/>
    </row>
    <row r="102" spans="1:19" s="1" customFormat="1" ht="20.399999999999999" customHeight="1">
      <c r="A102" s="314"/>
      <c r="B102" s="144">
        <v>9</v>
      </c>
      <c r="C102" s="278"/>
      <c r="D102" s="279"/>
      <c r="E102" s="279"/>
      <c r="F102" s="285"/>
      <c r="G102" s="280"/>
      <c r="H102" s="281"/>
      <c r="I102" s="286"/>
      <c r="J102" s="287"/>
      <c r="K102" s="287"/>
      <c r="L102" s="287"/>
      <c r="M102" s="288"/>
      <c r="N102" s="46"/>
      <c r="O102" s="49"/>
      <c r="P102" s="49"/>
      <c r="Q102" s="49"/>
      <c r="R102" s="49"/>
      <c r="S102" s="47"/>
    </row>
    <row r="103" spans="1:19" s="1" customFormat="1" ht="20.399999999999999" customHeight="1" thickBot="1">
      <c r="A103" s="314"/>
      <c r="B103" s="144">
        <v>10</v>
      </c>
      <c r="C103" s="289"/>
      <c r="D103" s="290"/>
      <c r="E103" s="290"/>
      <c r="F103" s="290"/>
      <c r="G103" s="291"/>
      <c r="H103" s="292"/>
      <c r="I103" s="293"/>
      <c r="J103" s="294"/>
      <c r="K103" s="294"/>
      <c r="L103" s="294"/>
      <c r="M103" s="295"/>
      <c r="N103" s="46"/>
      <c r="O103" s="49"/>
      <c r="P103" s="49"/>
      <c r="Q103" s="49"/>
      <c r="R103" s="49"/>
      <c r="S103" s="47"/>
    </row>
    <row r="104" spans="1:19" s="1" customFormat="1" ht="33" customHeight="1" thickBot="1">
      <c r="A104" s="314"/>
      <c r="B104" s="258" t="s">
        <v>118</v>
      </c>
      <c r="C104" s="259"/>
      <c r="D104" s="259"/>
      <c r="E104" s="259"/>
      <c r="F104" s="260"/>
      <c r="G104" s="274">
        <f>COUNTIF(I94:M103,"自動車（病院・診療所）")</f>
        <v>0</v>
      </c>
      <c r="H104" s="275"/>
      <c r="I104" s="258" t="s">
        <v>14</v>
      </c>
      <c r="J104" s="260"/>
      <c r="K104" s="263">
        <f>17000*G104</f>
        <v>0</v>
      </c>
      <c r="L104" s="264"/>
      <c r="M104" s="120" t="s">
        <v>11</v>
      </c>
      <c r="N104" s="49"/>
      <c r="O104" s="49"/>
      <c r="P104" s="49"/>
      <c r="Q104" s="49"/>
      <c r="R104" s="49"/>
      <c r="S104" s="47"/>
    </row>
    <row r="105" spans="1:19" s="1" customFormat="1" ht="33" customHeight="1" thickBot="1">
      <c r="A105" s="314"/>
      <c r="B105" s="258" t="s">
        <v>119</v>
      </c>
      <c r="C105" s="259"/>
      <c r="D105" s="259"/>
      <c r="E105" s="259"/>
      <c r="F105" s="260"/>
      <c r="G105" s="274">
        <f>COUNTIF(I94:M103,"自動車（通所系）")</f>
        <v>0</v>
      </c>
      <c r="H105" s="275"/>
      <c r="I105" s="258" t="s">
        <v>14</v>
      </c>
      <c r="J105" s="260"/>
      <c r="K105" s="263">
        <f>18000*G105</f>
        <v>0</v>
      </c>
      <c r="L105" s="264"/>
      <c r="M105" s="120" t="s">
        <v>11</v>
      </c>
      <c r="N105" s="49"/>
      <c r="O105" s="49"/>
      <c r="P105" s="49"/>
      <c r="Q105" s="49"/>
      <c r="R105" s="49"/>
      <c r="S105" s="47"/>
    </row>
    <row r="106" spans="1:19" s="1" customFormat="1" ht="33" customHeight="1" thickBot="1">
      <c r="A106" s="314"/>
      <c r="B106" s="258" t="s">
        <v>120</v>
      </c>
      <c r="C106" s="259"/>
      <c r="D106" s="259"/>
      <c r="E106" s="259"/>
      <c r="F106" s="260"/>
      <c r="G106" s="276">
        <f>COUNTIF(I94:M103,"自動車（入所系）")</f>
        <v>0</v>
      </c>
      <c r="H106" s="277"/>
      <c r="I106" s="258" t="s">
        <v>14</v>
      </c>
      <c r="J106" s="260"/>
      <c r="K106" s="263">
        <f>11000*G106</f>
        <v>0</v>
      </c>
      <c r="L106" s="264"/>
      <c r="M106" s="120" t="s">
        <v>11</v>
      </c>
      <c r="N106" s="49"/>
      <c r="O106" s="49"/>
      <c r="P106" s="49"/>
      <c r="Q106" s="49"/>
      <c r="R106" s="49"/>
      <c r="S106" s="47"/>
    </row>
    <row r="107" spans="1:19" s="1" customFormat="1" ht="33" customHeight="1" thickBot="1">
      <c r="A107" s="314"/>
      <c r="B107" s="258" t="s">
        <v>121</v>
      </c>
      <c r="C107" s="259"/>
      <c r="D107" s="259"/>
      <c r="E107" s="259"/>
      <c r="F107" s="259"/>
      <c r="G107" s="274">
        <f>COUNTIF(I94:M103,"自動車（訪問系）")</f>
        <v>0</v>
      </c>
      <c r="H107" s="275"/>
      <c r="I107" s="259" t="s">
        <v>14</v>
      </c>
      <c r="J107" s="260"/>
      <c r="K107" s="263">
        <f>11000*G107</f>
        <v>0</v>
      </c>
      <c r="L107" s="264"/>
      <c r="M107" s="120" t="s">
        <v>11</v>
      </c>
      <c r="N107" s="49"/>
      <c r="P107" s="49"/>
      <c r="Q107" s="49"/>
      <c r="R107" s="49"/>
      <c r="S107" s="47"/>
    </row>
    <row r="108" spans="1:19" s="1" customFormat="1" ht="33" customHeight="1" thickBot="1">
      <c r="A108" s="314"/>
      <c r="B108" s="258" t="s">
        <v>123</v>
      </c>
      <c r="C108" s="259"/>
      <c r="D108" s="259"/>
      <c r="E108" s="259"/>
      <c r="F108" s="260"/>
      <c r="G108" s="261">
        <f>COUNTIF(I92:M101,"自動二輪車等（病院・診療所）")</f>
        <v>0</v>
      </c>
      <c r="H108" s="262"/>
      <c r="I108" s="258" t="s">
        <v>14</v>
      </c>
      <c r="J108" s="260"/>
      <c r="K108" s="263">
        <f>4700*G108</f>
        <v>0</v>
      </c>
      <c r="L108" s="264"/>
      <c r="M108" s="120" t="s">
        <v>11</v>
      </c>
      <c r="N108" s="49"/>
      <c r="O108" s="49"/>
      <c r="P108" s="49"/>
      <c r="Q108" s="49"/>
      <c r="R108" s="49"/>
      <c r="S108" s="47"/>
    </row>
    <row r="109" spans="1:19" s="1" customFormat="1" ht="33" customHeight="1" thickBot="1">
      <c r="A109" s="314"/>
      <c r="B109" s="258" t="s">
        <v>124</v>
      </c>
      <c r="C109" s="259"/>
      <c r="D109" s="259"/>
      <c r="E109" s="259"/>
      <c r="F109" s="260"/>
      <c r="G109" s="261">
        <f>COUNTIF(I94:M103,"自動二輪車等（訪問系）")</f>
        <v>0</v>
      </c>
      <c r="H109" s="262"/>
      <c r="I109" s="258" t="s">
        <v>14</v>
      </c>
      <c r="J109" s="260"/>
      <c r="K109" s="263">
        <f>3000*G109</f>
        <v>0</v>
      </c>
      <c r="L109" s="264"/>
      <c r="M109" s="120" t="s">
        <v>11</v>
      </c>
      <c r="N109" s="49"/>
      <c r="P109" s="49"/>
      <c r="Q109" s="49"/>
      <c r="R109" s="49"/>
      <c r="S109" s="47"/>
    </row>
    <row r="110" spans="1:19" s="1" customFormat="1" ht="28.5" customHeight="1" thickBot="1">
      <c r="A110" s="315"/>
      <c r="B110" s="265" t="s">
        <v>97</v>
      </c>
      <c r="C110" s="266"/>
      <c r="D110" s="266"/>
      <c r="E110" s="266"/>
      <c r="F110" s="267"/>
      <c r="G110" s="268">
        <f>SUM(G104:H109)</f>
        <v>0</v>
      </c>
      <c r="H110" s="269"/>
      <c r="I110" s="270" t="s">
        <v>98</v>
      </c>
      <c r="J110" s="271"/>
      <c r="K110" s="272">
        <f>SUM(K104:L109)</f>
        <v>0</v>
      </c>
      <c r="L110" s="273"/>
      <c r="M110" s="106" t="s">
        <v>11</v>
      </c>
      <c r="N110" s="49"/>
      <c r="O110" s="49"/>
      <c r="P110" s="49"/>
      <c r="Q110" s="49"/>
      <c r="R110" s="49"/>
      <c r="S110" s="47"/>
    </row>
    <row r="111" spans="1:19" s="1" customFormat="1" ht="21.45" customHeight="1" thickBot="1">
      <c r="A111" s="63"/>
      <c r="B111" s="19" t="s">
        <v>113</v>
      </c>
      <c r="C111" s="49"/>
      <c r="D111" s="7"/>
      <c r="E111" s="7"/>
      <c r="F111" s="7"/>
      <c r="G111" s="7"/>
      <c r="H111" s="7"/>
      <c r="I111" s="7"/>
      <c r="J111" s="7"/>
      <c r="K111" s="7"/>
      <c r="L111" s="7"/>
      <c r="M111" s="7"/>
      <c r="N111" s="7"/>
      <c r="O111" s="7"/>
      <c r="P111" s="244" t="s">
        <v>115</v>
      </c>
      <c r="Q111" s="244"/>
      <c r="R111" s="8"/>
      <c r="S111" s="47"/>
    </row>
    <row r="112" spans="1:19" s="1" customFormat="1" ht="21.45" customHeight="1" thickBot="1">
      <c r="A112" s="63"/>
      <c r="B112" s="117"/>
      <c r="C112" s="49"/>
      <c r="D112" s="7"/>
      <c r="E112" s="7"/>
      <c r="F112" s="7"/>
      <c r="G112" s="7"/>
      <c r="H112" s="7"/>
      <c r="I112" s="7"/>
      <c r="J112" s="7"/>
      <c r="K112" s="7"/>
      <c r="L112" s="7"/>
      <c r="M112" s="7"/>
      <c r="N112" s="7"/>
      <c r="O112" s="7"/>
      <c r="P112" s="245">
        <f>SUM(G107,G109)</f>
        <v>0</v>
      </c>
      <c r="Q112" s="246"/>
      <c r="R112" s="8"/>
      <c r="S112" s="47"/>
    </row>
    <row r="113" spans="1:19" s="1" customFormat="1" ht="20.399999999999999" customHeight="1" thickBot="1">
      <c r="A113" s="63"/>
      <c r="B113" s="112" t="s">
        <v>78</v>
      </c>
      <c r="C113" s="113"/>
      <c r="D113" s="114"/>
      <c r="E113" s="114"/>
      <c r="F113" s="114"/>
      <c r="G113" s="111"/>
      <c r="H113" s="111"/>
      <c r="I113" s="111"/>
      <c r="J113" s="111"/>
      <c r="K113" s="111"/>
      <c r="L113" s="111"/>
      <c r="M113" s="111"/>
      <c r="N113" s="111"/>
      <c r="O113" s="111"/>
      <c r="P113" s="111"/>
      <c r="Q113" s="111"/>
      <c r="R113" s="11"/>
      <c r="S113" s="64"/>
    </row>
    <row r="114" spans="1:19" s="1" customFormat="1" ht="33" customHeight="1" thickBot="1">
      <c r="A114" s="63"/>
      <c r="B114" s="118" t="s">
        <v>77</v>
      </c>
      <c r="C114" s="119"/>
      <c r="D114" s="247" t="s">
        <v>66</v>
      </c>
      <c r="E114" s="247"/>
      <c r="F114" s="248" t="s">
        <v>67</v>
      </c>
      <c r="G114" s="249"/>
      <c r="H114" s="249"/>
      <c r="I114" s="250"/>
      <c r="J114" s="251" t="s">
        <v>70</v>
      </c>
      <c r="K114" s="252"/>
      <c r="L114" s="252"/>
      <c r="M114" s="253"/>
      <c r="N114" s="254" t="s">
        <v>96</v>
      </c>
      <c r="O114" s="255"/>
      <c r="P114" s="256" t="s">
        <v>79</v>
      </c>
      <c r="Q114" s="257"/>
      <c r="R114" s="11"/>
      <c r="S114" s="47"/>
    </row>
    <row r="115" spans="1:19" s="1" customFormat="1" ht="19.5" customHeight="1" thickBot="1">
      <c r="A115" s="63"/>
      <c r="B115" s="234" t="s">
        <v>75</v>
      </c>
      <c r="C115" s="235"/>
      <c r="D115" s="236" t="s">
        <v>71</v>
      </c>
      <c r="E115" s="237"/>
      <c r="F115" s="238" t="s">
        <v>68</v>
      </c>
      <c r="G115" s="239"/>
      <c r="H115" s="239"/>
      <c r="I115" s="240"/>
      <c r="J115" s="236" t="s">
        <v>69</v>
      </c>
      <c r="K115" s="241"/>
      <c r="L115" s="241"/>
      <c r="M115" s="237"/>
      <c r="N115" s="238" t="s">
        <v>72</v>
      </c>
      <c r="O115" s="239"/>
      <c r="P115" s="242" t="s">
        <v>80</v>
      </c>
      <c r="Q115" s="243"/>
      <c r="R115" s="11"/>
      <c r="S115" s="47"/>
    </row>
    <row r="116" spans="1:19" s="1" customFormat="1" ht="21.75" customHeight="1" thickBot="1">
      <c r="A116" s="63"/>
      <c r="B116" s="153"/>
      <c r="C116" s="154" t="s">
        <v>76</v>
      </c>
      <c r="D116" s="225"/>
      <c r="E116" s="225"/>
      <c r="F116" s="226"/>
      <c r="G116" s="227"/>
      <c r="H116" s="227"/>
      <c r="I116" s="228"/>
      <c r="J116" s="226"/>
      <c r="K116" s="227"/>
      <c r="L116" s="227"/>
      <c r="M116" s="228"/>
      <c r="N116" s="229" t="e">
        <f>ROUNDUP(F116/J116,0)</f>
        <v>#DIV/0!</v>
      </c>
      <c r="O116" s="230"/>
      <c r="P116" s="231" t="e">
        <f>N116</f>
        <v>#DIV/0!</v>
      </c>
      <c r="Q116" s="232"/>
      <c r="R116" s="11"/>
      <c r="S116" s="47"/>
    </row>
    <row r="117" spans="1:19" s="20" customFormat="1" ht="20.399999999999999" customHeight="1">
      <c r="A117" s="158"/>
      <c r="B117" s="145" t="s">
        <v>64</v>
      </c>
      <c r="C117" s="38" t="s">
        <v>107</v>
      </c>
      <c r="D117" s="146"/>
      <c r="E117" s="146"/>
      <c r="F117" s="146"/>
      <c r="G117" s="146"/>
      <c r="H117" s="146"/>
      <c r="I117" s="146"/>
      <c r="J117" s="146"/>
      <c r="K117" s="146"/>
      <c r="L117" s="146"/>
      <c r="M117" s="146"/>
      <c r="N117" s="146"/>
      <c r="O117" s="146"/>
      <c r="P117" s="146"/>
      <c r="Q117" s="17"/>
      <c r="R117" s="146"/>
      <c r="S117" s="147"/>
    </row>
    <row r="118" spans="1:19" s="20" customFormat="1" ht="20.399999999999999" customHeight="1">
      <c r="A118" s="158"/>
      <c r="B118" s="145"/>
      <c r="C118" s="38" t="s">
        <v>74</v>
      </c>
      <c r="D118" s="146"/>
      <c r="E118" s="146"/>
      <c r="F118" s="146"/>
      <c r="G118" s="146"/>
      <c r="H118" s="146"/>
      <c r="I118" s="146"/>
      <c r="J118" s="146"/>
      <c r="K118" s="146"/>
      <c r="L118" s="146"/>
      <c r="M118" s="146"/>
      <c r="N118" s="146"/>
      <c r="O118" s="146"/>
      <c r="P118" s="146"/>
      <c r="Q118" s="17"/>
      <c r="R118" s="146"/>
      <c r="S118" s="147"/>
    </row>
    <row r="119" spans="1:19" s="20" customFormat="1" ht="20.399999999999999" customHeight="1">
      <c r="A119" s="158"/>
      <c r="B119" s="145"/>
      <c r="C119" s="38" t="s">
        <v>73</v>
      </c>
      <c r="D119" s="146"/>
      <c r="E119" s="146"/>
      <c r="F119" s="146"/>
      <c r="G119" s="146"/>
      <c r="H119" s="146"/>
      <c r="I119" s="146"/>
      <c r="J119" s="146"/>
      <c r="K119" s="146"/>
      <c r="L119" s="146"/>
      <c r="M119" s="146"/>
      <c r="N119" s="146"/>
      <c r="O119" s="146"/>
      <c r="P119" s="146"/>
      <c r="Q119" s="17"/>
      <c r="R119" s="146"/>
      <c r="S119" s="147"/>
    </row>
    <row r="120" spans="1:19" s="1" customFormat="1" ht="21.45" customHeight="1">
      <c r="A120" s="63"/>
      <c r="B120" s="19"/>
      <c r="C120" s="156"/>
      <c r="D120" s="156"/>
      <c r="E120" s="156"/>
      <c r="F120" s="156"/>
      <c r="G120" s="156"/>
      <c r="H120" s="156"/>
      <c r="I120" s="156"/>
      <c r="J120" s="156"/>
      <c r="K120" s="156"/>
      <c r="L120" s="156"/>
      <c r="M120" s="156"/>
      <c r="N120" s="156"/>
      <c r="O120" s="156"/>
      <c r="P120" s="156"/>
      <c r="Q120" s="156"/>
      <c r="R120" s="156"/>
      <c r="S120" s="157"/>
    </row>
    <row r="121" spans="1:19" s="34" customFormat="1" ht="18.45" customHeight="1">
      <c r="A121" s="65"/>
      <c r="B121" s="39" t="s">
        <v>21</v>
      </c>
      <c r="C121" s="18"/>
      <c r="D121" s="36"/>
      <c r="E121" s="36"/>
      <c r="F121" s="36"/>
      <c r="G121" s="36"/>
      <c r="H121" s="36"/>
      <c r="I121" s="36"/>
      <c r="J121" s="36"/>
      <c r="K121" s="36"/>
      <c r="L121" s="36"/>
      <c r="M121" s="36"/>
      <c r="N121" s="36"/>
      <c r="O121" s="36"/>
      <c r="P121" s="36"/>
      <c r="Q121" s="33"/>
      <c r="R121" s="36"/>
      <c r="S121" s="66"/>
    </row>
    <row r="122" spans="1:19" s="34" customFormat="1" ht="18.45" customHeight="1">
      <c r="A122" s="65"/>
      <c r="B122" s="39" t="s">
        <v>46</v>
      </c>
      <c r="C122" s="18"/>
      <c r="D122" s="36"/>
      <c r="E122" s="36"/>
      <c r="F122" s="36"/>
      <c r="G122" s="36"/>
      <c r="H122" s="36"/>
      <c r="I122" s="36"/>
      <c r="J122" s="36"/>
      <c r="K122" s="36"/>
      <c r="L122" s="36"/>
      <c r="M122" s="36"/>
      <c r="N122" s="36"/>
      <c r="O122" s="36"/>
      <c r="P122" s="36"/>
      <c r="Q122" s="33"/>
      <c r="R122" s="36"/>
      <c r="S122" s="66"/>
    </row>
    <row r="123" spans="1:19" s="34" customFormat="1" ht="18.45" customHeight="1">
      <c r="A123" s="65"/>
      <c r="B123" s="39" t="s">
        <v>106</v>
      </c>
      <c r="C123" s="18"/>
      <c r="D123" s="36"/>
      <c r="E123" s="36"/>
      <c r="F123" s="36"/>
      <c r="G123" s="36"/>
      <c r="H123" s="36"/>
      <c r="I123" s="36"/>
      <c r="J123" s="36"/>
      <c r="K123" s="36"/>
      <c r="L123" s="36"/>
      <c r="M123" s="36"/>
      <c r="N123" s="36"/>
      <c r="O123" s="36"/>
      <c r="P123" s="36"/>
      <c r="Q123" s="33"/>
      <c r="R123" s="36"/>
      <c r="S123" s="66"/>
    </row>
    <row r="124" spans="1:19" s="34" customFormat="1" ht="18.45" customHeight="1">
      <c r="A124" s="65"/>
      <c r="B124" s="39"/>
      <c r="C124" s="18"/>
      <c r="D124" s="36"/>
      <c r="E124" s="36"/>
      <c r="F124" s="36"/>
      <c r="G124" s="36"/>
      <c r="H124" s="36"/>
      <c r="I124" s="36"/>
      <c r="J124" s="36"/>
      <c r="K124" s="36"/>
      <c r="L124" s="36"/>
      <c r="M124" s="36"/>
      <c r="N124" s="36"/>
      <c r="O124" s="36"/>
      <c r="P124" s="36"/>
      <c r="Q124" s="33"/>
      <c r="R124" s="36"/>
      <c r="S124" s="66"/>
    </row>
    <row r="125" spans="1:19" s="34" customFormat="1" ht="18" customHeight="1">
      <c r="A125" s="65"/>
      <c r="B125" s="18" t="s">
        <v>9</v>
      </c>
      <c r="C125" s="39"/>
      <c r="D125" s="36"/>
      <c r="E125" s="36"/>
      <c r="F125" s="36"/>
      <c r="G125" s="36"/>
      <c r="H125" s="36"/>
      <c r="I125" s="36"/>
      <c r="J125" s="36"/>
      <c r="K125" s="36"/>
      <c r="L125" s="36"/>
      <c r="M125" s="36"/>
      <c r="N125" s="36"/>
      <c r="O125" s="36"/>
      <c r="P125" s="36"/>
      <c r="Q125" s="33"/>
      <c r="R125" s="36"/>
      <c r="S125" s="66"/>
    </row>
    <row r="126" spans="1:19" s="34" customFormat="1" ht="18" customHeight="1">
      <c r="A126" s="65"/>
      <c r="B126" s="18" t="s">
        <v>10</v>
      </c>
      <c r="C126" s="39"/>
      <c r="D126" s="36"/>
      <c r="E126" s="36"/>
      <c r="F126" s="36"/>
      <c r="G126" s="36"/>
      <c r="H126" s="36"/>
      <c r="I126" s="36"/>
      <c r="J126" s="36"/>
      <c r="K126" s="36"/>
      <c r="L126" s="36"/>
      <c r="M126" s="36"/>
      <c r="N126" s="36"/>
      <c r="O126" s="36"/>
      <c r="P126" s="36"/>
      <c r="Q126" s="33"/>
      <c r="R126" s="36"/>
      <c r="S126" s="66"/>
    </row>
    <row r="127" spans="1:19" s="34" customFormat="1" ht="18.600000000000001" customHeight="1">
      <c r="A127" s="65"/>
      <c r="B127" s="33" t="s">
        <v>36</v>
      </c>
      <c r="C127" s="39"/>
      <c r="D127" s="36"/>
      <c r="E127" s="36"/>
      <c r="F127" s="36"/>
      <c r="G127" s="36"/>
      <c r="H127" s="36"/>
      <c r="I127" s="36"/>
      <c r="J127" s="36"/>
      <c r="K127" s="36"/>
      <c r="L127" s="36"/>
      <c r="M127" s="36"/>
      <c r="N127" s="36"/>
      <c r="O127" s="36"/>
      <c r="P127" s="36"/>
      <c r="Q127" s="33"/>
      <c r="R127" s="36"/>
      <c r="S127" s="66"/>
    </row>
    <row r="128" spans="1:19" s="34" customFormat="1" ht="37.5" customHeight="1">
      <c r="A128" s="65"/>
      <c r="B128" s="58"/>
      <c r="C128" s="233" t="s">
        <v>27</v>
      </c>
      <c r="D128" s="233"/>
      <c r="E128" s="233"/>
      <c r="F128" s="233"/>
      <c r="G128" s="233"/>
      <c r="H128" s="233"/>
      <c r="I128" s="233"/>
      <c r="J128" s="233"/>
      <c r="K128" s="233"/>
      <c r="L128" s="233"/>
      <c r="M128" s="233"/>
      <c r="N128" s="233"/>
      <c r="O128" s="233"/>
      <c r="P128" s="233"/>
      <c r="Q128" s="233"/>
      <c r="R128" s="233"/>
      <c r="S128" s="66"/>
    </row>
    <row r="129" spans="1:16384" s="34" customFormat="1" ht="18.600000000000001" customHeight="1">
      <c r="A129" s="65"/>
      <c r="B129" s="58"/>
      <c r="C129" s="39" t="s">
        <v>128</v>
      </c>
      <c r="D129" s="36"/>
      <c r="E129" s="36"/>
      <c r="F129" s="36"/>
      <c r="G129" s="36"/>
      <c r="H129" s="36"/>
      <c r="I129" s="36"/>
      <c r="J129" s="36"/>
      <c r="K129" s="36"/>
      <c r="L129" s="36"/>
      <c r="M129" s="36"/>
      <c r="N129" s="36"/>
      <c r="O129" s="36"/>
      <c r="P129" s="36"/>
      <c r="Q129" s="33"/>
      <c r="R129" s="36"/>
      <c r="S129" s="66"/>
    </row>
    <row r="130" spans="1:16384" s="34" customFormat="1" ht="18.600000000000001" customHeight="1">
      <c r="A130" s="65"/>
      <c r="B130" s="58"/>
      <c r="C130" s="39" t="s">
        <v>28</v>
      </c>
      <c r="D130" s="36"/>
      <c r="E130" s="36"/>
      <c r="F130" s="36"/>
      <c r="G130" s="36"/>
      <c r="H130" s="36"/>
      <c r="I130" s="36"/>
      <c r="J130" s="36"/>
      <c r="K130" s="36"/>
      <c r="L130" s="36"/>
      <c r="M130" s="36"/>
      <c r="N130" s="36"/>
      <c r="O130" s="36"/>
      <c r="P130" s="36"/>
      <c r="Q130" s="33"/>
      <c r="R130" s="36"/>
      <c r="S130" s="66"/>
    </row>
    <row r="131" spans="1:16384" s="1" customFormat="1" ht="18.45" customHeight="1" thickBot="1">
      <c r="A131" s="67"/>
      <c r="B131" s="68"/>
      <c r="C131" s="11"/>
      <c r="D131" s="11"/>
      <c r="E131" s="11"/>
      <c r="F131" s="11"/>
      <c r="G131" s="11"/>
      <c r="H131" s="11"/>
      <c r="I131" s="11"/>
      <c r="J131" s="11"/>
      <c r="K131" s="11"/>
      <c r="L131" s="11"/>
      <c r="M131" s="11"/>
      <c r="N131" s="11"/>
      <c r="O131" s="11"/>
      <c r="P131" s="11"/>
      <c r="Q131" s="11"/>
      <c r="R131" s="11"/>
      <c r="S131" s="64"/>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7" t="s">
        <v>19</v>
      </c>
      <c r="B132" s="208"/>
      <c r="C132" s="208"/>
      <c r="D132" s="208"/>
      <c r="E132" s="208"/>
      <c r="F132" s="208"/>
      <c r="G132" s="208"/>
      <c r="H132" s="208"/>
      <c r="I132" s="208"/>
      <c r="J132" s="208"/>
      <c r="K132" s="208"/>
      <c r="L132" s="208"/>
      <c r="M132" s="208"/>
      <c r="N132" s="208"/>
      <c r="O132" s="208"/>
      <c r="P132" s="208"/>
      <c r="Q132" s="208"/>
      <c r="R132" s="208"/>
      <c r="S132" s="209"/>
    </row>
    <row r="133" spans="1:16384" s="59" customFormat="1" ht="12" customHeight="1" thickBot="1">
      <c r="A133" s="96"/>
      <c r="B133" s="97"/>
      <c r="C133" s="97"/>
      <c r="D133" s="97"/>
      <c r="E133" s="97"/>
      <c r="F133" s="97"/>
      <c r="G133" s="97"/>
      <c r="H133" s="97"/>
      <c r="I133" s="97"/>
      <c r="J133" s="97"/>
      <c r="K133" s="97"/>
      <c r="L133" s="97"/>
      <c r="M133" s="97"/>
      <c r="N133" s="97"/>
      <c r="O133" s="97"/>
      <c r="P133" s="97"/>
      <c r="Q133" s="97"/>
      <c r="R133" s="97"/>
      <c r="S133" s="98"/>
    </row>
    <row r="134" spans="1:16384" s="43" customFormat="1" ht="28.2" customHeight="1" thickTop="1">
      <c r="A134" s="99"/>
      <c r="B134" s="210" t="s">
        <v>60</v>
      </c>
      <c r="C134" s="210"/>
      <c r="D134" s="211">
        <f>E42+IF(D78="",0,(IF(D78&gt;=50000,D78)))</f>
        <v>50000</v>
      </c>
      <c r="E134" s="211"/>
      <c r="F134" s="211"/>
      <c r="G134" s="61"/>
      <c r="H134" s="212" t="s">
        <v>37</v>
      </c>
      <c r="I134" s="213"/>
      <c r="J134" s="213"/>
      <c r="K134" s="213"/>
      <c r="L134" s="213"/>
      <c r="M134" s="213"/>
      <c r="N134" s="214"/>
      <c r="O134" s="218">
        <f>SUM(D134:F135)</f>
        <v>50000</v>
      </c>
      <c r="P134" s="218"/>
      <c r="Q134" s="219"/>
      <c r="R134" s="100"/>
      <c r="S134" s="101"/>
    </row>
    <row r="135" spans="1:16384" s="43" customFormat="1" ht="28.2" customHeight="1" thickBot="1">
      <c r="A135" s="99"/>
      <c r="B135" s="210" t="s">
        <v>61</v>
      </c>
      <c r="C135" s="210"/>
      <c r="D135" s="222">
        <f>K110</f>
        <v>0</v>
      </c>
      <c r="E135" s="223"/>
      <c r="F135" s="224"/>
      <c r="G135" s="61"/>
      <c r="H135" s="215"/>
      <c r="I135" s="216"/>
      <c r="J135" s="216"/>
      <c r="K135" s="216"/>
      <c r="L135" s="216"/>
      <c r="M135" s="216"/>
      <c r="N135" s="217"/>
      <c r="O135" s="220"/>
      <c r="P135" s="220"/>
      <c r="Q135" s="221"/>
      <c r="R135" s="100"/>
      <c r="S135" s="101"/>
    </row>
    <row r="136" spans="1:16384" s="43" customFormat="1" ht="22.8" thickTop="1">
      <c r="A136" s="99"/>
      <c r="B136" s="203"/>
      <c r="C136" s="204"/>
      <c r="D136" s="205"/>
      <c r="E136" s="206"/>
      <c r="F136" s="206"/>
      <c r="G136" s="100"/>
      <c r="H136" s="100"/>
      <c r="I136" s="100"/>
      <c r="J136" s="100"/>
      <c r="K136" s="100"/>
      <c r="L136" s="100"/>
      <c r="M136" s="100"/>
      <c r="N136" s="100"/>
      <c r="O136" s="100"/>
      <c r="P136" s="100"/>
      <c r="Q136" s="100"/>
      <c r="R136" s="61" t="s">
        <v>20</v>
      </c>
      <c r="S136" s="101"/>
    </row>
    <row r="137" spans="1:16384" ht="18.600000000000001" thickBot="1">
      <c r="A137" s="102"/>
      <c r="B137" s="103"/>
      <c r="C137" s="103"/>
      <c r="D137" s="103"/>
      <c r="E137" s="103"/>
      <c r="F137" s="103"/>
      <c r="G137" s="103"/>
      <c r="H137" s="103"/>
      <c r="I137" s="103"/>
      <c r="J137" s="103"/>
      <c r="K137" s="103"/>
      <c r="L137" s="103"/>
      <c r="M137" s="103"/>
      <c r="N137" s="103"/>
      <c r="O137" s="103"/>
      <c r="P137" s="103"/>
      <c r="Q137" s="103"/>
      <c r="R137" s="103"/>
      <c r="S137" s="104"/>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E13:J13"/>
    <mergeCell ref="K13:M13"/>
    <mergeCell ref="N13:O13"/>
    <mergeCell ref="P13:Q13"/>
    <mergeCell ref="R13:S13"/>
    <mergeCell ref="D14:S14"/>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5:S15"/>
    <mergeCell ref="D16:S16"/>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3:C53"/>
    <mergeCell ref="B54:C54"/>
    <mergeCell ref="B56:C56"/>
    <mergeCell ref="D56:E56"/>
    <mergeCell ref="B57:C57"/>
    <mergeCell ref="D57:E57"/>
    <mergeCell ref="E42:I42"/>
    <mergeCell ref="B46:C46"/>
    <mergeCell ref="B47:C47"/>
    <mergeCell ref="B49:C49"/>
    <mergeCell ref="D49:G49"/>
    <mergeCell ref="B50:C50"/>
    <mergeCell ref="D50:G50"/>
    <mergeCell ref="B61:C61"/>
    <mergeCell ref="D61:E61"/>
    <mergeCell ref="B62:C62"/>
    <mergeCell ref="D62:E62"/>
    <mergeCell ref="C71:S71"/>
    <mergeCell ref="B76:F76"/>
    <mergeCell ref="B58:C58"/>
    <mergeCell ref="D58:E58"/>
    <mergeCell ref="B59:C59"/>
    <mergeCell ref="D59:E59"/>
    <mergeCell ref="B60:C60"/>
    <mergeCell ref="D60:E60"/>
    <mergeCell ref="G94:H94"/>
    <mergeCell ref="I94:M94"/>
    <mergeCell ref="C95:F95"/>
    <mergeCell ref="G95:H95"/>
    <mergeCell ref="I95:M95"/>
    <mergeCell ref="C96:F96"/>
    <mergeCell ref="G96:H96"/>
    <mergeCell ref="I96:M96"/>
    <mergeCell ref="B77:F77"/>
    <mergeCell ref="B78:C78"/>
    <mergeCell ref="D78:E78"/>
    <mergeCell ref="B79:S79"/>
    <mergeCell ref="A91:S91"/>
    <mergeCell ref="A93:A110"/>
    <mergeCell ref="B93:F93"/>
    <mergeCell ref="G93:H93"/>
    <mergeCell ref="I93:M93"/>
    <mergeCell ref="C94:F94"/>
    <mergeCell ref="C99:F99"/>
    <mergeCell ref="G99:H99"/>
    <mergeCell ref="I99:M99"/>
    <mergeCell ref="C100:F100"/>
    <mergeCell ref="G100:H100"/>
    <mergeCell ref="I100:M100"/>
    <mergeCell ref="C97:F97"/>
    <mergeCell ref="G97:H97"/>
    <mergeCell ref="I97:M97"/>
    <mergeCell ref="C98:F98"/>
    <mergeCell ref="G98:H98"/>
    <mergeCell ref="I98:M98"/>
    <mergeCell ref="C103:F103"/>
    <mergeCell ref="G103:H103"/>
    <mergeCell ref="I103:M103"/>
    <mergeCell ref="B104:F104"/>
    <mergeCell ref="G104:H104"/>
    <mergeCell ref="I104:J104"/>
    <mergeCell ref="K104:L104"/>
    <mergeCell ref="C101:F101"/>
    <mergeCell ref="G101:H101"/>
    <mergeCell ref="I101:M101"/>
    <mergeCell ref="C102:F102"/>
    <mergeCell ref="G102:H102"/>
    <mergeCell ref="I102:M102"/>
    <mergeCell ref="B107:F107"/>
    <mergeCell ref="G107:H107"/>
    <mergeCell ref="I107:J107"/>
    <mergeCell ref="K107:L107"/>
    <mergeCell ref="B108:F108"/>
    <mergeCell ref="G108:H108"/>
    <mergeCell ref="I108:J108"/>
    <mergeCell ref="K108:L108"/>
    <mergeCell ref="B105:F105"/>
    <mergeCell ref="G105:H105"/>
    <mergeCell ref="I105:J105"/>
    <mergeCell ref="K105:L105"/>
    <mergeCell ref="B106:F106"/>
    <mergeCell ref="G106:H106"/>
    <mergeCell ref="I106:J106"/>
    <mergeCell ref="K106:L106"/>
    <mergeCell ref="P111:Q111"/>
    <mergeCell ref="P112:Q112"/>
    <mergeCell ref="D114:E114"/>
    <mergeCell ref="F114:I114"/>
    <mergeCell ref="J114:M114"/>
    <mergeCell ref="N114:O114"/>
    <mergeCell ref="P114:Q114"/>
    <mergeCell ref="B109:F109"/>
    <mergeCell ref="G109:H109"/>
    <mergeCell ref="I109:J109"/>
    <mergeCell ref="K109:L109"/>
    <mergeCell ref="B110:F110"/>
    <mergeCell ref="G110:H110"/>
    <mergeCell ref="I110:J110"/>
    <mergeCell ref="K110:L110"/>
    <mergeCell ref="D116:E116"/>
    <mergeCell ref="F116:I116"/>
    <mergeCell ref="J116:M116"/>
    <mergeCell ref="N116:O116"/>
    <mergeCell ref="P116:Q116"/>
    <mergeCell ref="C128:R128"/>
    <mergeCell ref="B115:C115"/>
    <mergeCell ref="D115:E115"/>
    <mergeCell ref="F115:I115"/>
    <mergeCell ref="J115:M115"/>
    <mergeCell ref="N115:O115"/>
    <mergeCell ref="P115:Q115"/>
    <mergeCell ref="B136:C136"/>
    <mergeCell ref="D136:F136"/>
    <mergeCell ref="A132:S132"/>
    <mergeCell ref="B134:C134"/>
    <mergeCell ref="D134:F134"/>
    <mergeCell ref="H134:N135"/>
    <mergeCell ref="O134:Q135"/>
    <mergeCell ref="B135:C135"/>
    <mergeCell ref="D135:F135"/>
  </mergeCells>
  <phoneticPr fontId="1"/>
  <hyperlinks>
    <hyperlink ref="O22" r:id="rId1" xr:uid="{9BD95004-8919-417F-A554-BE990B5EAC79}"/>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45720</xdr:colOff>
                    <xdr:row>70</xdr:row>
                    <xdr:rowOff>22860</xdr:rowOff>
                  </from>
                  <to>
                    <xdr:col>2</xdr:col>
                    <xdr:colOff>45720</xdr:colOff>
                    <xdr:row>70</xdr:row>
                    <xdr:rowOff>220980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38100</xdr:colOff>
                    <xdr:row>126</xdr:row>
                    <xdr:rowOff>198120</xdr:rowOff>
                  </from>
                  <to>
                    <xdr:col>2</xdr:col>
                    <xdr:colOff>449580</xdr:colOff>
                    <xdr:row>127</xdr:row>
                    <xdr:rowOff>236220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38100</xdr:colOff>
                    <xdr:row>128</xdr:row>
                    <xdr:rowOff>7620</xdr:rowOff>
                  </from>
                  <to>
                    <xdr:col>2</xdr:col>
                    <xdr:colOff>449580</xdr:colOff>
                    <xdr:row>129</xdr:row>
                    <xdr:rowOff>7620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1</xdr:col>
                    <xdr:colOff>38100</xdr:colOff>
                    <xdr:row>28</xdr:row>
                    <xdr:rowOff>99060</xdr:rowOff>
                  </from>
                  <to>
                    <xdr:col>2</xdr:col>
                    <xdr:colOff>45720</xdr:colOff>
                    <xdr:row>28</xdr:row>
                    <xdr:rowOff>327660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1</xdr:col>
                    <xdr:colOff>38100</xdr:colOff>
                    <xdr:row>29</xdr:row>
                    <xdr:rowOff>175260</xdr:rowOff>
                  </from>
                  <to>
                    <xdr:col>2</xdr:col>
                    <xdr:colOff>45720</xdr:colOff>
                    <xdr:row>29</xdr:row>
                    <xdr:rowOff>403860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1</xdr:col>
                    <xdr:colOff>60960</xdr:colOff>
                    <xdr:row>30</xdr:row>
                    <xdr:rowOff>312420</xdr:rowOff>
                  </from>
                  <to>
                    <xdr:col>2</xdr:col>
                    <xdr:colOff>68580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490B550B-491B-42EE-895E-AF4F8C04B3B3}">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 type="list" allowBlank="1" showInputMessage="1" showErrorMessage="1" xr:uid="{70C2DF04-2052-4C44-9883-B5DD76A186C6}">
          <x14:formula1>
            <xm:f>'\\jm0026-smb1\健康福祉部\健康福祉部本庁・地域機関共用\☆☆原油価格高騰対策支援センター\02 手引、記入例、Q&amp;A\02 記入例\[○施術所 記入例　【別記様式／申請書】.XLSX]光熱費支援金基準額'!#REF!</xm:f>
          </x14:formula1>
          <xm:sqref>K40:M41 B41:D41</xm:sqref>
        </x14:dataValidation>
        <x14:dataValidation type="list" allowBlank="1" showInputMessage="1" showErrorMessage="1" xr:uid="{024277C1-2219-4BF3-ADC5-229DB19571B1}">
          <x14:formula1>
            <xm:f>'C:\Users\m-numata83\AppData\Local\Microsoft\Windows\INetCache\Content.Outlook\JRS3U9LQ\[R4.12.1JTB共有　03 別記様式 申請書.xlsx]分類'!#REF!</xm:f>
          </x14:formula1>
          <xm:sqref>Q18:S18 K18:N18</xm:sqref>
        </x14:dataValidation>
        <x14:dataValidation type="list" allowBlank="1" showInputMessage="1" showErrorMessage="1" xr:uid="{BED4CD06-FB9D-46DD-8E00-3AE3FC435C05}">
          <x14:formula1>
            <xm:f>'\\jm0026-smb1\健康福祉部\健康福祉部本庁・地域機関共用\☆☆原油価格高騰対策支援センター\02 手引、記入例、Q&amp;A\02 記入例\[○施術所 記入例　【別記様式／申請書】.XLSX]分類'!#REF!</xm:f>
          </x14:formula1>
          <xm:sqref>C114 G94:G103 I94:I103</xm:sqref>
        </x14:dataValidation>
        <x14:dataValidation type="list" allowBlank="1" showInputMessage="1" showErrorMessage="1" xr:uid="{53308578-2364-43D8-B478-CDF037F32BCD}">
          <x14:formula1>
            <xm:f>分類!$B$2:$B$12</xm:f>
          </x14:formula1>
          <xm:sqref>D15:S15</xm:sqref>
        </x14:dataValidation>
        <x14:dataValidation type="list" allowBlank="1" showInputMessage="1" showErrorMessage="1" xr:uid="{5432B164-5807-475D-A3B2-C3F9B43DB00B}">
          <x14:formula1>
            <xm:f>光熱費支援金基準額!$C$3:$C$22</xm:f>
          </x14:formula1>
          <xm:sqref>B40:D40</xm:sqref>
        </x14:dataValidation>
        <x14:dataValidation type="list" allowBlank="1" showInputMessage="1" showErrorMessage="1" xr:uid="{B822EE4B-7A12-458C-A3C7-5B8D69323CC6}">
          <x14:formula1>
            <xm:f>'\\jm0026-smb1\健康福祉部\健康福祉部本庁・地域機関共用\☆☆原油価格高騰対策支援センター\02 手引、記入例、Q&amp;A\02 記入例\[○児童養護施設等 記入例　【別記様式／申請書】.XLSX]分類'!#REF!</xm:f>
          </x14:formula1>
          <xm:sqref>B47</xm:sqref>
        </x14:dataValidation>
        <x14:dataValidation type="list" allowBlank="1" showInputMessage="1" showErrorMessage="1" xr:uid="{6ACECE36-44A4-4AD7-AE91-E2A2C5EE92EA}">
          <x14:formula1>
            <xm:f>分類!$B$15:$B$16</xm:f>
          </x14:formula1>
          <xm:sqref>D50 B50</xm:sqref>
        </x14:dataValidation>
        <x14:dataValidation type="list" allowBlank="1" showInputMessage="1" showErrorMessage="1" xr:uid="{08D61914-12F1-4813-B067-1225D389C952}">
          <x14:formula1>
            <xm:f>光熱費支援金基準額!$C$20:$C$22</xm:f>
          </x14:formula1>
          <xm:sqref>B77:F77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768CE-66AB-4000-88DB-95C9AE9C685F}">
  <sheetPr>
    <pageSetUpPr fitToPage="1"/>
  </sheetPr>
  <dimension ref="A1:XFD139"/>
  <sheetViews>
    <sheetView view="pageBreakPreview" zoomScale="80" zoomScaleNormal="100" zoomScaleSheetLayoutView="80" workbookViewId="0">
      <selection activeCell="Q70" sqref="Q70"/>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423" t="s">
        <v>49</v>
      </c>
      <c r="B1" s="423"/>
      <c r="C1" s="423"/>
      <c r="S1" s="34"/>
      <c r="T1" t="s">
        <v>34</v>
      </c>
    </row>
    <row r="2" spans="1:20" ht="27.45" customHeight="1">
      <c r="Q2" s="21" t="s">
        <v>8</v>
      </c>
      <c r="R2" s="424"/>
      <c r="S2" s="424"/>
      <c r="T2" t="s">
        <v>33</v>
      </c>
    </row>
    <row r="3" spans="1:20" s="1" customFormat="1" ht="43.95" customHeight="1">
      <c r="A3" s="425" t="s">
        <v>111</v>
      </c>
      <c r="B3" s="425"/>
      <c r="C3" s="425"/>
      <c r="D3" s="425"/>
      <c r="E3" s="425"/>
      <c r="F3" s="425"/>
      <c r="G3" s="425"/>
      <c r="H3" s="425"/>
      <c r="I3" s="425"/>
      <c r="J3" s="425"/>
      <c r="K3" s="425"/>
      <c r="L3" s="425"/>
      <c r="M3" s="425"/>
      <c r="N3" s="425"/>
      <c r="O3" s="425"/>
      <c r="P3" s="425"/>
      <c r="Q3" s="425"/>
      <c r="R3" s="425"/>
      <c r="S3" s="425"/>
    </row>
    <row r="4" spans="1:20" s="1" customFormat="1" ht="19.5" customHeight="1">
      <c r="P4" s="4" t="s">
        <v>129</v>
      </c>
      <c r="Q4" s="426">
        <v>44905</v>
      </c>
      <c r="R4" s="426"/>
      <c r="S4" s="426"/>
    </row>
    <row r="5" spans="1:20" s="1" customFormat="1" ht="16.95" customHeight="1">
      <c r="A5" s="34" t="s">
        <v>16</v>
      </c>
    </row>
    <row r="6" spans="1:20" s="1" customFormat="1" ht="16.5" customHeight="1" thickBot="1"/>
    <row r="7" spans="1:20" s="1" customFormat="1" ht="19.2" customHeight="1">
      <c r="A7" s="427" t="s">
        <v>7</v>
      </c>
      <c r="B7" s="428"/>
      <c r="C7" s="22" t="s">
        <v>6</v>
      </c>
      <c r="D7" s="433" t="s">
        <v>167</v>
      </c>
      <c r="E7" s="434"/>
      <c r="F7" s="435"/>
      <c r="G7" s="435"/>
      <c r="H7" s="435"/>
      <c r="I7" s="435"/>
      <c r="J7" s="435"/>
      <c r="K7" s="435"/>
      <c r="L7" s="435"/>
      <c r="M7" s="435"/>
      <c r="N7" s="435"/>
      <c r="O7" s="435"/>
      <c r="P7" s="435"/>
      <c r="Q7" s="435"/>
      <c r="R7" s="435"/>
      <c r="S7" s="436"/>
    </row>
    <row r="8" spans="1:20" s="1" customFormat="1" ht="34.950000000000003" customHeight="1" thickBot="1">
      <c r="A8" s="429"/>
      <c r="B8" s="430"/>
      <c r="C8" s="23" t="s">
        <v>2</v>
      </c>
      <c r="D8" s="437" t="s">
        <v>166</v>
      </c>
      <c r="E8" s="438"/>
      <c r="F8" s="439"/>
      <c r="G8" s="439"/>
      <c r="H8" s="439"/>
      <c r="I8" s="439"/>
      <c r="J8" s="439"/>
      <c r="K8" s="439"/>
      <c r="L8" s="439"/>
      <c r="M8" s="439"/>
      <c r="N8" s="439"/>
      <c r="O8" s="439"/>
      <c r="P8" s="439"/>
      <c r="Q8" s="439"/>
      <c r="R8" s="439"/>
      <c r="S8" s="440"/>
    </row>
    <row r="9" spans="1:20" s="1" customFormat="1" ht="18.45" customHeight="1">
      <c r="A9" s="429"/>
      <c r="B9" s="430"/>
      <c r="C9" s="24" t="s">
        <v>6</v>
      </c>
      <c r="D9" s="441" t="s">
        <v>136</v>
      </c>
      <c r="E9" s="441"/>
      <c r="F9" s="442"/>
      <c r="G9" s="442"/>
      <c r="H9" s="442"/>
      <c r="I9" s="442"/>
      <c r="J9" s="442"/>
      <c r="K9" s="442"/>
      <c r="L9" s="442"/>
      <c r="M9" s="442"/>
      <c r="N9" s="442"/>
      <c r="O9" s="442"/>
      <c r="P9" s="442"/>
      <c r="Q9" s="442"/>
      <c r="R9" s="442"/>
      <c r="S9" s="443"/>
    </row>
    <row r="10" spans="1:20" s="1" customFormat="1" ht="18.45" customHeight="1">
      <c r="A10" s="429"/>
      <c r="B10" s="430"/>
      <c r="C10" s="23" t="s">
        <v>5</v>
      </c>
      <c r="D10" s="444" t="s">
        <v>158</v>
      </c>
      <c r="E10" s="445"/>
      <c r="F10" s="446"/>
      <c r="G10" s="446"/>
      <c r="H10" s="446"/>
      <c r="I10" s="446"/>
      <c r="J10" s="446"/>
      <c r="K10" s="446"/>
      <c r="L10" s="446"/>
      <c r="M10" s="446"/>
      <c r="N10" s="446"/>
      <c r="O10" s="446"/>
      <c r="P10" s="446"/>
      <c r="Q10" s="446"/>
      <c r="R10" s="446"/>
      <c r="S10" s="447"/>
    </row>
    <row r="11" spans="1:20" s="1" customFormat="1" ht="18.45" customHeight="1">
      <c r="A11" s="429"/>
      <c r="B11" s="430"/>
      <c r="C11" s="25" t="s">
        <v>4</v>
      </c>
      <c r="D11" s="445"/>
      <c r="E11" s="445"/>
      <c r="F11" s="446"/>
      <c r="G11" s="446"/>
      <c r="H11" s="446"/>
      <c r="I11" s="446"/>
      <c r="J11" s="446"/>
      <c r="K11" s="446"/>
      <c r="L11" s="446"/>
      <c r="M11" s="446"/>
      <c r="N11" s="446"/>
      <c r="O11" s="446"/>
      <c r="P11" s="446"/>
      <c r="Q11" s="446"/>
      <c r="R11" s="446"/>
      <c r="S11" s="447"/>
    </row>
    <row r="12" spans="1:20" s="1" customFormat="1" ht="18.45" customHeight="1" thickBot="1">
      <c r="A12" s="429"/>
      <c r="B12" s="430"/>
      <c r="C12" s="26" t="s">
        <v>3</v>
      </c>
      <c r="D12" s="448"/>
      <c r="E12" s="448"/>
      <c r="F12" s="449"/>
      <c r="G12" s="449"/>
      <c r="H12" s="449"/>
      <c r="I12" s="449"/>
      <c r="J12" s="449"/>
      <c r="K12" s="449"/>
      <c r="L12" s="449"/>
      <c r="M12" s="449"/>
      <c r="N12" s="449"/>
      <c r="O12" s="449"/>
      <c r="P12" s="449"/>
      <c r="Q12" s="449"/>
      <c r="R12" s="449"/>
      <c r="S12" s="450"/>
    </row>
    <row r="13" spans="1:20" s="1" customFormat="1" ht="28.5" customHeight="1">
      <c r="A13" s="429"/>
      <c r="B13" s="430"/>
      <c r="C13" s="451" t="s">
        <v>134</v>
      </c>
      <c r="D13" s="133" t="s">
        <v>0</v>
      </c>
      <c r="E13" s="413" t="s">
        <v>130</v>
      </c>
      <c r="F13" s="414"/>
      <c r="G13" s="414"/>
      <c r="H13" s="414"/>
      <c r="I13" s="414"/>
      <c r="J13" s="414"/>
      <c r="K13" s="415" t="s">
        <v>147</v>
      </c>
      <c r="L13" s="415"/>
      <c r="M13" s="415"/>
      <c r="N13" s="414" t="s">
        <v>146</v>
      </c>
      <c r="O13" s="414"/>
      <c r="P13" s="416" t="s">
        <v>148</v>
      </c>
      <c r="Q13" s="416"/>
      <c r="R13" s="414" t="s">
        <v>146</v>
      </c>
      <c r="S13" s="417"/>
    </row>
    <row r="14" spans="1:20" s="1" customFormat="1" ht="40.200000000000003" customHeight="1" thickBot="1">
      <c r="A14" s="429"/>
      <c r="B14" s="430"/>
      <c r="C14" s="452"/>
      <c r="D14" s="418" t="s">
        <v>131</v>
      </c>
      <c r="E14" s="419"/>
      <c r="F14" s="420"/>
      <c r="G14" s="420"/>
      <c r="H14" s="420"/>
      <c r="I14" s="420"/>
      <c r="J14" s="420"/>
      <c r="K14" s="421"/>
      <c r="L14" s="421"/>
      <c r="M14" s="421"/>
      <c r="N14" s="421"/>
      <c r="O14" s="420"/>
      <c r="P14" s="420"/>
      <c r="Q14" s="420"/>
      <c r="R14" s="420"/>
      <c r="S14" s="422"/>
    </row>
    <row r="15" spans="1:20" s="1" customFormat="1" ht="45.6" customHeight="1" thickBot="1">
      <c r="A15" s="429"/>
      <c r="B15" s="430"/>
      <c r="C15" s="27" t="s">
        <v>82</v>
      </c>
      <c r="D15" s="394" t="s">
        <v>25</v>
      </c>
      <c r="E15" s="395"/>
      <c r="F15" s="395"/>
      <c r="G15" s="395"/>
      <c r="H15" s="395"/>
      <c r="I15" s="395"/>
      <c r="J15" s="395"/>
      <c r="K15" s="395"/>
      <c r="L15" s="395"/>
      <c r="M15" s="395"/>
      <c r="N15" s="395"/>
      <c r="O15" s="395"/>
      <c r="P15" s="395"/>
      <c r="Q15" s="395"/>
      <c r="R15" s="395"/>
      <c r="S15" s="396"/>
    </row>
    <row r="16" spans="1:20" s="1" customFormat="1" ht="20.399999999999999" customHeight="1">
      <c r="A16" s="429"/>
      <c r="B16" s="430"/>
      <c r="C16" s="24" t="s">
        <v>6</v>
      </c>
      <c r="D16" s="397" t="s">
        <v>165</v>
      </c>
      <c r="E16" s="398"/>
      <c r="F16" s="398"/>
      <c r="G16" s="398"/>
      <c r="H16" s="398"/>
      <c r="I16" s="398"/>
      <c r="J16" s="398"/>
      <c r="K16" s="398"/>
      <c r="L16" s="398"/>
      <c r="M16" s="398"/>
      <c r="N16" s="398"/>
      <c r="O16" s="398"/>
      <c r="P16" s="398"/>
      <c r="Q16" s="398"/>
      <c r="R16" s="398"/>
      <c r="S16" s="399"/>
    </row>
    <row r="17" spans="1:19" s="1" customFormat="1" ht="33" customHeight="1" thickBot="1">
      <c r="A17" s="429"/>
      <c r="B17" s="430"/>
      <c r="C17" s="27" t="s">
        <v>51</v>
      </c>
      <c r="D17" s="400" t="s">
        <v>164</v>
      </c>
      <c r="E17" s="401"/>
      <c r="F17" s="401"/>
      <c r="G17" s="401"/>
      <c r="H17" s="401"/>
      <c r="I17" s="401"/>
      <c r="J17" s="401"/>
      <c r="K17" s="401"/>
      <c r="L17" s="401"/>
      <c r="M17" s="401"/>
      <c r="N17" s="401"/>
      <c r="O17" s="401"/>
      <c r="P17" s="401"/>
      <c r="Q17" s="401"/>
      <c r="R17" s="401"/>
      <c r="S17" s="402"/>
    </row>
    <row r="18" spans="1:19" s="1" customFormat="1" ht="45.45" customHeight="1" thickBot="1">
      <c r="A18" s="429"/>
      <c r="B18" s="430"/>
      <c r="C18" s="150" t="s">
        <v>140</v>
      </c>
      <c r="D18" s="480"/>
      <c r="E18" s="410"/>
      <c r="F18" s="411"/>
      <c r="G18" s="406" t="s">
        <v>141</v>
      </c>
      <c r="H18" s="407"/>
      <c r="I18" s="407"/>
      <c r="J18" s="408"/>
      <c r="K18" s="409"/>
      <c r="L18" s="410"/>
      <c r="M18" s="410"/>
      <c r="N18" s="411"/>
      <c r="O18" s="406" t="s">
        <v>142</v>
      </c>
      <c r="P18" s="408"/>
      <c r="Q18" s="409"/>
      <c r="R18" s="410"/>
      <c r="S18" s="412"/>
    </row>
    <row r="19" spans="1:19" s="1" customFormat="1" ht="28.5" customHeight="1">
      <c r="A19" s="429"/>
      <c r="B19" s="430"/>
      <c r="C19" s="451" t="s">
        <v>83</v>
      </c>
      <c r="D19" s="133" t="s">
        <v>0</v>
      </c>
      <c r="E19" s="413" t="s">
        <v>130</v>
      </c>
      <c r="F19" s="414"/>
      <c r="G19" s="414"/>
      <c r="H19" s="414"/>
      <c r="I19" s="414"/>
      <c r="J19" s="414"/>
      <c r="K19" s="453" t="s">
        <v>145</v>
      </c>
      <c r="L19" s="454"/>
      <c r="M19" s="454"/>
      <c r="N19" s="455"/>
      <c r="O19" s="456" t="s">
        <v>146</v>
      </c>
      <c r="P19" s="456"/>
      <c r="Q19" s="456"/>
      <c r="R19" s="457"/>
      <c r="S19" s="152" t="s">
        <v>144</v>
      </c>
    </row>
    <row r="20" spans="1:19" s="1" customFormat="1" ht="40.200000000000003" customHeight="1" thickBot="1">
      <c r="A20" s="429"/>
      <c r="B20" s="430"/>
      <c r="C20" s="452"/>
      <c r="D20" s="418" t="s">
        <v>131</v>
      </c>
      <c r="E20" s="419"/>
      <c r="F20" s="420"/>
      <c r="G20" s="420"/>
      <c r="H20" s="420"/>
      <c r="I20" s="420"/>
      <c r="J20" s="420"/>
      <c r="K20" s="421"/>
      <c r="L20" s="421"/>
      <c r="M20" s="421"/>
      <c r="N20" s="421"/>
      <c r="O20" s="420"/>
      <c r="P20" s="420"/>
      <c r="Q20" s="420"/>
      <c r="R20" s="420"/>
      <c r="S20" s="422"/>
    </row>
    <row r="21" spans="1:19" s="1" customFormat="1" ht="39" customHeight="1">
      <c r="A21" s="429"/>
      <c r="B21" s="430"/>
      <c r="C21" s="22" t="s">
        <v>1</v>
      </c>
      <c r="D21" s="458" t="s">
        <v>133</v>
      </c>
      <c r="E21" s="459"/>
      <c r="F21" s="459"/>
      <c r="G21" s="459"/>
      <c r="H21" s="459"/>
      <c r="I21" s="459"/>
      <c r="J21" s="460"/>
      <c r="K21" s="453" t="s">
        <v>117</v>
      </c>
      <c r="L21" s="454"/>
      <c r="M21" s="454"/>
      <c r="N21" s="455"/>
      <c r="O21" s="461" t="s">
        <v>137</v>
      </c>
      <c r="P21" s="462"/>
      <c r="Q21" s="462"/>
      <c r="R21" s="462"/>
      <c r="S21" s="463"/>
    </row>
    <row r="22" spans="1:19" s="1" customFormat="1" ht="39" customHeight="1" thickBot="1">
      <c r="A22" s="431"/>
      <c r="B22" s="432"/>
      <c r="C22" s="28" t="s">
        <v>99</v>
      </c>
      <c r="D22" s="384" t="s">
        <v>133</v>
      </c>
      <c r="E22" s="385"/>
      <c r="F22" s="385"/>
      <c r="G22" s="385"/>
      <c r="H22" s="385"/>
      <c r="I22" s="385"/>
      <c r="J22" s="386"/>
      <c r="K22" s="387" t="s">
        <v>100</v>
      </c>
      <c r="L22" s="388"/>
      <c r="M22" s="388"/>
      <c r="N22" s="389"/>
      <c r="O22" s="390" t="s">
        <v>132</v>
      </c>
      <c r="P22" s="391"/>
      <c r="Q22" s="391"/>
      <c r="R22" s="391"/>
      <c r="S22" s="392"/>
    </row>
    <row r="23" spans="1:19" s="1" customFormat="1" ht="116.4" customHeight="1" thickBot="1">
      <c r="A23" s="29"/>
      <c r="B23" s="29"/>
      <c r="C23" s="30"/>
      <c r="D23" s="148"/>
      <c r="E23" s="31"/>
      <c r="F23" s="31"/>
      <c r="G23" s="31"/>
      <c r="H23" s="31"/>
      <c r="I23" s="31"/>
      <c r="J23" s="31"/>
      <c r="K23" s="31"/>
      <c r="L23" s="31"/>
      <c r="M23" s="31"/>
      <c r="N23" s="31"/>
      <c r="O23" s="30"/>
      <c r="P23" s="31"/>
      <c r="Q23" s="17"/>
      <c r="R23" s="17"/>
      <c r="S23" s="17"/>
    </row>
    <row r="24" spans="1:19" s="1" customFormat="1" ht="16.2">
      <c r="A24" s="53" t="s">
        <v>29</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74" t="s">
        <v>58</v>
      </c>
      <c r="C25" s="374"/>
      <c r="D25" s="374"/>
      <c r="E25" s="374"/>
      <c r="F25" s="374"/>
      <c r="G25" s="374"/>
      <c r="H25" s="374"/>
      <c r="I25" s="374"/>
      <c r="J25" s="374"/>
      <c r="K25" s="374"/>
      <c r="L25" s="374"/>
      <c r="M25" s="374"/>
      <c r="N25" s="374"/>
      <c r="O25" s="374"/>
      <c r="P25" s="374"/>
      <c r="Q25" s="374"/>
      <c r="R25" s="374"/>
      <c r="S25" s="56"/>
    </row>
    <row r="26" spans="1:19" s="48" customFormat="1" ht="33.6" customHeight="1">
      <c r="A26" s="108"/>
      <c r="B26" s="107"/>
      <c r="C26" s="374" t="s">
        <v>47</v>
      </c>
      <c r="D26" s="374"/>
      <c r="E26" s="374"/>
      <c r="F26" s="374"/>
      <c r="G26" s="374"/>
      <c r="H26" s="374"/>
      <c r="I26" s="374"/>
      <c r="J26" s="374"/>
      <c r="K26" s="374"/>
      <c r="L26" s="374"/>
      <c r="M26" s="374"/>
      <c r="N26" s="374"/>
      <c r="O26" s="374"/>
      <c r="P26" s="374"/>
      <c r="Q26" s="374"/>
      <c r="R26" s="374"/>
      <c r="S26" s="57"/>
    </row>
    <row r="27" spans="1:19" s="34" customFormat="1" ht="33.6" customHeight="1">
      <c r="A27" s="55"/>
      <c r="B27" s="82"/>
      <c r="C27" s="155" t="s">
        <v>112</v>
      </c>
      <c r="D27" s="39"/>
      <c r="E27" s="39"/>
      <c r="F27" s="39"/>
      <c r="G27" s="39"/>
      <c r="H27" s="39"/>
      <c r="I27" s="39"/>
      <c r="J27" s="39"/>
      <c r="K27" s="39"/>
      <c r="L27" s="39"/>
      <c r="M27" s="39"/>
      <c r="N27" s="39"/>
      <c r="O27" s="39"/>
      <c r="P27" s="39"/>
      <c r="Q27" s="39"/>
      <c r="R27" s="39"/>
      <c r="S27" s="60"/>
    </row>
    <row r="28" spans="1:19" s="48" customFormat="1" ht="33.6" customHeight="1">
      <c r="A28" s="108"/>
      <c r="B28" s="107"/>
      <c r="C28" s="374" t="s">
        <v>48</v>
      </c>
      <c r="D28" s="374"/>
      <c r="E28" s="374"/>
      <c r="F28" s="374"/>
      <c r="G28" s="374"/>
      <c r="H28" s="374"/>
      <c r="I28" s="374"/>
      <c r="J28" s="374"/>
      <c r="K28" s="374"/>
      <c r="L28" s="374"/>
      <c r="M28" s="374"/>
      <c r="N28" s="374"/>
      <c r="O28" s="374"/>
      <c r="P28" s="374"/>
      <c r="Q28" s="374"/>
      <c r="R28" s="374"/>
      <c r="S28" s="393"/>
    </row>
    <row r="29" spans="1:19" s="48" customFormat="1" ht="33.6" customHeight="1">
      <c r="A29" s="108"/>
      <c r="B29" s="107"/>
      <c r="C29" s="374" t="s">
        <v>30</v>
      </c>
      <c r="D29" s="374"/>
      <c r="E29" s="374"/>
      <c r="F29" s="374"/>
      <c r="G29" s="374"/>
      <c r="H29" s="374"/>
      <c r="I29" s="374"/>
      <c r="J29" s="374"/>
      <c r="K29" s="374"/>
      <c r="L29" s="374"/>
      <c r="M29" s="374"/>
      <c r="N29" s="374"/>
      <c r="O29" s="374"/>
      <c r="P29" s="374"/>
      <c r="Q29" s="374"/>
      <c r="R29" s="374"/>
      <c r="S29" s="57"/>
    </row>
    <row r="30" spans="1:19" s="48" customFormat="1" ht="33.6" customHeight="1">
      <c r="A30" s="108"/>
      <c r="B30" s="107"/>
      <c r="C30" s="374" t="s">
        <v>31</v>
      </c>
      <c r="D30" s="374"/>
      <c r="E30" s="374"/>
      <c r="F30" s="374"/>
      <c r="G30" s="374"/>
      <c r="H30" s="374"/>
      <c r="I30" s="374"/>
      <c r="J30" s="374"/>
      <c r="K30" s="374"/>
      <c r="L30" s="374"/>
      <c r="M30" s="374"/>
      <c r="N30" s="374"/>
      <c r="O30" s="374"/>
      <c r="P30" s="374"/>
      <c r="Q30" s="374"/>
      <c r="R30" s="374"/>
      <c r="S30" s="57"/>
    </row>
    <row r="31" spans="1:19" s="48" customFormat="1" ht="99.6" customHeight="1" thickBot="1">
      <c r="A31" s="109"/>
      <c r="B31" s="110"/>
      <c r="C31" s="375" t="s">
        <v>32</v>
      </c>
      <c r="D31" s="375"/>
      <c r="E31" s="375"/>
      <c r="F31" s="375"/>
      <c r="G31" s="375"/>
      <c r="H31" s="375"/>
      <c r="I31" s="375"/>
      <c r="J31" s="375"/>
      <c r="K31" s="375"/>
      <c r="L31" s="375"/>
      <c r="M31" s="375"/>
      <c r="N31" s="375"/>
      <c r="O31" s="375"/>
      <c r="P31" s="375"/>
      <c r="Q31" s="375"/>
      <c r="R31" s="375"/>
      <c r="S31" s="376"/>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77" t="s">
        <v>35</v>
      </c>
      <c r="B33" s="378"/>
      <c r="C33" s="378"/>
      <c r="D33" s="378"/>
      <c r="E33" s="378"/>
      <c r="F33" s="378"/>
      <c r="G33" s="378"/>
      <c r="H33" s="378"/>
      <c r="I33" s="378"/>
      <c r="J33" s="378"/>
      <c r="K33" s="378"/>
      <c r="L33" s="378"/>
      <c r="M33" s="378"/>
      <c r="N33" s="378"/>
      <c r="O33" s="378"/>
      <c r="P33" s="378"/>
      <c r="Q33" s="378"/>
      <c r="R33" s="378"/>
      <c r="S33" s="379"/>
    </row>
    <row r="34" spans="1:21" s="34" customFormat="1" ht="24" customHeight="1" thickBot="1">
      <c r="A34" s="310" t="s">
        <v>62</v>
      </c>
      <c r="B34" s="311"/>
      <c r="C34" s="311"/>
      <c r="D34" s="311"/>
      <c r="E34" s="311"/>
      <c r="F34" s="311"/>
      <c r="G34" s="311"/>
      <c r="H34" s="311"/>
      <c r="I34" s="311"/>
      <c r="J34" s="311"/>
      <c r="K34" s="311"/>
      <c r="L34" s="311"/>
      <c r="M34" s="311"/>
      <c r="N34" s="311"/>
      <c r="O34" s="311"/>
      <c r="P34" s="311"/>
      <c r="Q34" s="311"/>
      <c r="R34" s="311"/>
      <c r="S34" s="312"/>
    </row>
    <row r="35" spans="1:21" s="20" customFormat="1" ht="20.399999999999999" customHeight="1">
      <c r="A35" s="70"/>
      <c r="B35" s="380" t="s">
        <v>102</v>
      </c>
      <c r="C35" s="380"/>
      <c r="D35" s="380"/>
      <c r="E35" s="380"/>
      <c r="F35" s="380"/>
      <c r="G35" s="380"/>
      <c r="H35" s="380"/>
      <c r="I35" s="380"/>
      <c r="J35" s="380"/>
      <c r="K35" s="380"/>
      <c r="L35" s="380"/>
      <c r="M35" s="380"/>
      <c r="N35" s="380"/>
      <c r="O35" s="380"/>
      <c r="P35" s="380"/>
      <c r="Q35" s="380"/>
      <c r="R35" s="380"/>
      <c r="S35" s="381"/>
    </row>
    <row r="36" spans="1:21" s="20" customFormat="1" ht="20.399999999999999" customHeight="1">
      <c r="A36" s="70"/>
      <c r="B36" s="382"/>
      <c r="C36" s="382"/>
      <c r="D36" s="382"/>
      <c r="E36" s="382"/>
      <c r="F36" s="382"/>
      <c r="G36" s="382"/>
      <c r="H36" s="382"/>
      <c r="I36" s="382"/>
      <c r="J36" s="382"/>
      <c r="K36" s="382"/>
      <c r="L36" s="382"/>
      <c r="M36" s="382"/>
      <c r="N36" s="382"/>
      <c r="O36" s="382"/>
      <c r="P36" s="382"/>
      <c r="Q36" s="382"/>
      <c r="R36" s="382"/>
      <c r="S36" s="383"/>
    </row>
    <row r="37" spans="1:21" s="20" customFormat="1" ht="33.6" customHeight="1">
      <c r="A37" s="70"/>
      <c r="B37" s="372" t="s">
        <v>92</v>
      </c>
      <c r="C37" s="372"/>
      <c r="D37" s="372"/>
      <c r="E37" s="372"/>
      <c r="F37" s="372"/>
      <c r="G37" s="372"/>
      <c r="H37" s="372"/>
      <c r="I37" s="372"/>
      <c r="J37" s="372"/>
      <c r="K37" s="372"/>
      <c r="L37" s="372"/>
      <c r="M37" s="372"/>
      <c r="N37" s="372"/>
      <c r="O37" s="372"/>
      <c r="P37" s="372"/>
      <c r="Q37" s="372"/>
      <c r="R37" s="372"/>
      <c r="S37" s="373"/>
    </row>
    <row r="38" spans="1:21" s="1" customFormat="1" ht="20.399999999999999" customHeight="1" thickBot="1">
      <c r="A38" s="69" t="s">
        <v>52</v>
      </c>
      <c r="B38" s="49"/>
      <c r="C38" s="13"/>
      <c r="D38" s="3"/>
      <c r="E38" s="3"/>
      <c r="F38" s="3"/>
      <c r="G38" s="3"/>
      <c r="H38" s="3"/>
      <c r="I38" s="3"/>
      <c r="J38" s="3"/>
      <c r="K38" s="3"/>
      <c r="L38" s="3"/>
      <c r="M38" s="3"/>
      <c r="N38" s="3"/>
      <c r="O38" s="2"/>
      <c r="P38" s="3"/>
      <c r="Q38" s="3"/>
      <c r="R38" s="3"/>
      <c r="S38" s="62"/>
    </row>
    <row r="39" spans="1:21" s="1" customFormat="1" ht="102.45" customHeight="1" thickBot="1">
      <c r="A39" s="71"/>
      <c r="B39" s="316" t="s">
        <v>86</v>
      </c>
      <c r="C39" s="317"/>
      <c r="D39" s="318"/>
      <c r="E39" s="258" t="s">
        <v>87</v>
      </c>
      <c r="F39" s="259"/>
      <c r="G39" s="260"/>
      <c r="H39" s="316" t="s">
        <v>88</v>
      </c>
      <c r="I39" s="317"/>
      <c r="J39" s="318"/>
      <c r="K39" s="258" t="s">
        <v>89</v>
      </c>
      <c r="L39" s="259"/>
      <c r="M39" s="260"/>
      <c r="N39" s="37" t="s">
        <v>90</v>
      </c>
      <c r="O39" s="316" t="s">
        <v>91</v>
      </c>
      <c r="P39" s="318"/>
      <c r="Q39" s="134" t="s">
        <v>101</v>
      </c>
      <c r="R39" s="12"/>
      <c r="S39" s="139"/>
    </row>
    <row r="40" spans="1:21" s="1" customFormat="1" ht="22.2" customHeight="1">
      <c r="A40" s="71"/>
      <c r="B40" s="350" t="s">
        <v>163</v>
      </c>
      <c r="C40" s="351"/>
      <c r="D40" s="352"/>
      <c r="E40" s="353">
        <v>30</v>
      </c>
      <c r="F40" s="354"/>
      <c r="G40" s="159" t="str">
        <f>IFERROR(VLOOKUP(B40,[12]光熱費支援金基準額!C:E,2,FALSE),"")</f>
        <v>人</v>
      </c>
      <c r="H40" s="355">
        <f>IFERROR(VLOOKUP(B40,[12]光熱費支援金基準額!C:E,3,FALSE),"")</f>
        <v>4000</v>
      </c>
      <c r="I40" s="356"/>
      <c r="J40" s="357"/>
      <c r="K40" s="464"/>
      <c r="L40" s="465"/>
      <c r="M40" s="466"/>
      <c r="N40" s="163" t="str">
        <f>IFERROR(VLOOKUP(K40,[12]光熱費支援金基準額!F:G,2,FALSE)," ")</f>
        <v xml:space="preserve"> </v>
      </c>
      <c r="O40" s="160">
        <f>IFERROR(IF(ISNUMBER(E40),E40,1)*H40+SUBSTITUTE(N40," ",0),"")</f>
        <v>120000</v>
      </c>
      <c r="P40" s="44" t="s">
        <v>11</v>
      </c>
      <c r="Q40" s="121"/>
      <c r="R40" s="12"/>
      <c r="S40" s="139"/>
    </row>
    <row r="41" spans="1:21" s="1" customFormat="1" ht="22.2" customHeight="1" thickBot="1">
      <c r="A41" s="71"/>
      <c r="B41" s="361"/>
      <c r="C41" s="362"/>
      <c r="D41" s="363"/>
      <c r="E41" s="364"/>
      <c r="F41" s="365"/>
      <c r="G41" s="130" t="str">
        <f>IFERROR(VLOOKUP(B41,[12]光熱費支援金基準額!C:E,2,FALSE),"")</f>
        <v/>
      </c>
      <c r="H41" s="366" t="str">
        <f>IFERROR(VLOOKUP(B41,[12]光熱費支援金基準額!C:E,3,FALSE),"")</f>
        <v/>
      </c>
      <c r="I41" s="367"/>
      <c r="J41" s="368"/>
      <c r="K41" s="369"/>
      <c r="L41" s="370"/>
      <c r="M41" s="371"/>
      <c r="N41" s="132" t="str">
        <f>IFERROR(VLOOKUP(K41,[12]光熱費支援金基準額!F:G,2,FALSE)," ")</f>
        <v xml:space="preserve"> </v>
      </c>
      <c r="O41" s="115" t="str">
        <f>IFERROR(IF(ISNUMBER(E41),E41,1)*H41+SUBSTITUTE(N41," ",0),"")</f>
        <v/>
      </c>
      <c r="P41" s="45" t="s">
        <v>11</v>
      </c>
      <c r="Q41" s="122"/>
      <c r="R41" s="11"/>
      <c r="S41" s="139"/>
      <c r="U41" s="4"/>
    </row>
    <row r="42" spans="1:21" s="1" customFormat="1" ht="22.95" customHeight="1" thickBot="1">
      <c r="A42" s="71"/>
      <c r="B42" s="127" t="s">
        <v>85</v>
      </c>
      <c r="C42" s="127"/>
      <c r="D42" s="128"/>
      <c r="E42" s="477">
        <f>SUM(O40:O41)</f>
        <v>120000</v>
      </c>
      <c r="F42" s="478"/>
      <c r="G42" s="478"/>
      <c r="H42" s="478"/>
      <c r="I42" s="479"/>
      <c r="J42" s="105" t="s">
        <v>11</v>
      </c>
      <c r="K42" s="38"/>
      <c r="L42" s="38"/>
      <c r="M42" s="38"/>
      <c r="N42" s="38"/>
      <c r="O42" s="38"/>
      <c r="P42" s="38"/>
      <c r="Q42" s="49"/>
      <c r="R42" s="49"/>
      <c r="S42" s="47"/>
    </row>
    <row r="43" spans="1:21" s="1" customFormat="1" ht="18" customHeight="1">
      <c r="A43" s="72"/>
      <c r="B43" s="19" t="s">
        <v>113</v>
      </c>
      <c r="C43" s="73"/>
      <c r="D43" s="5"/>
      <c r="E43" s="5"/>
      <c r="F43" s="5"/>
      <c r="G43" s="5"/>
      <c r="H43" s="5"/>
      <c r="I43" s="5"/>
      <c r="J43" s="5"/>
      <c r="K43" s="14"/>
      <c r="L43" s="14"/>
      <c r="M43" s="14"/>
      <c r="N43" s="14"/>
      <c r="O43" s="14"/>
      <c r="P43" s="14"/>
      <c r="Q43" s="49"/>
      <c r="R43" s="49"/>
      <c r="S43" s="47"/>
    </row>
    <row r="44" spans="1:21" s="1" customFormat="1" ht="9" customHeight="1">
      <c r="A44" s="74"/>
      <c r="B44" s="14"/>
      <c r="C44" s="73"/>
      <c r="D44" s="14"/>
      <c r="E44" s="14"/>
      <c r="F44" s="14"/>
      <c r="G44" s="14"/>
      <c r="H44" s="14"/>
      <c r="I44" s="14"/>
      <c r="J44" s="14"/>
      <c r="K44" s="14"/>
      <c r="L44" s="14"/>
      <c r="M44" s="14"/>
      <c r="N44" s="14"/>
      <c r="O44" s="14"/>
      <c r="P44" s="14"/>
      <c r="Q44" s="49"/>
      <c r="R44" s="49"/>
      <c r="S44" s="47"/>
    </row>
    <row r="45" spans="1:21" s="1" customFormat="1" ht="21" customHeight="1" thickBot="1">
      <c r="A45" s="74"/>
      <c r="B45" s="17" t="s">
        <v>45</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4"/>
      <c r="B46" s="335" t="s">
        <v>43</v>
      </c>
      <c r="C46" s="336"/>
      <c r="D46" s="12"/>
      <c r="E46" s="49"/>
      <c r="F46" s="49"/>
      <c r="G46" s="49"/>
      <c r="H46" s="49"/>
      <c r="I46" s="49"/>
      <c r="J46" s="49"/>
      <c r="K46" s="49"/>
      <c r="L46" s="49"/>
      <c r="M46" s="49"/>
      <c r="N46" s="49"/>
      <c r="O46" s="49"/>
      <c r="P46" s="49"/>
      <c r="Q46" s="49"/>
      <c r="R46" s="49"/>
      <c r="S46" s="47"/>
    </row>
    <row r="47" spans="1:21" s="1" customFormat="1" ht="21" customHeight="1" thickBot="1">
      <c r="A47" s="74"/>
      <c r="B47" s="346"/>
      <c r="C47" s="347"/>
      <c r="D47" s="12"/>
      <c r="E47" s="49"/>
      <c r="F47" s="49"/>
      <c r="G47" s="49"/>
      <c r="H47" s="49"/>
      <c r="I47" s="49"/>
      <c r="J47" s="49"/>
      <c r="K47" s="49"/>
      <c r="L47" s="49"/>
      <c r="M47" s="49"/>
      <c r="N47" s="49"/>
      <c r="O47" s="49"/>
      <c r="P47" s="49"/>
      <c r="Q47" s="49"/>
      <c r="R47" s="49"/>
      <c r="S47" s="47"/>
    </row>
    <row r="48" spans="1:21" s="1" customFormat="1" ht="21" customHeight="1" thickBot="1">
      <c r="A48" s="74"/>
      <c r="B48" s="17" t="s">
        <v>104</v>
      </c>
      <c r="C48" s="38"/>
      <c r="D48" s="17"/>
      <c r="E48" s="17"/>
      <c r="F48" s="17"/>
      <c r="G48" s="17"/>
      <c r="H48" s="17"/>
      <c r="I48" s="17"/>
      <c r="J48" s="17"/>
      <c r="K48" s="17"/>
      <c r="L48" s="17"/>
      <c r="M48" s="17"/>
      <c r="N48" s="17"/>
      <c r="O48" s="17"/>
      <c r="P48" s="17"/>
      <c r="Q48" s="49"/>
      <c r="R48" s="49"/>
      <c r="S48" s="47"/>
    </row>
    <row r="49" spans="1:21" s="1" customFormat="1" ht="21" customHeight="1" thickBot="1">
      <c r="A49" s="74"/>
      <c r="B49" s="335" t="s">
        <v>105</v>
      </c>
      <c r="C49" s="336"/>
      <c r="D49" s="348" t="s">
        <v>93</v>
      </c>
      <c r="E49" s="348"/>
      <c r="F49" s="348"/>
      <c r="G49" s="336"/>
      <c r="H49" s="17"/>
      <c r="I49" s="17"/>
      <c r="J49" s="17"/>
      <c r="K49" s="17"/>
      <c r="L49" s="12"/>
      <c r="M49" s="49"/>
      <c r="N49" s="49"/>
      <c r="O49" s="49"/>
      <c r="P49" s="49"/>
      <c r="Q49" s="49"/>
      <c r="R49" s="49"/>
      <c r="S49" s="47"/>
    </row>
    <row r="50" spans="1:21" s="1" customFormat="1" ht="21" customHeight="1" thickBot="1">
      <c r="A50" s="74"/>
      <c r="B50" s="346"/>
      <c r="C50" s="347"/>
      <c r="D50" s="349"/>
      <c r="E50" s="349"/>
      <c r="F50" s="349"/>
      <c r="G50" s="347"/>
      <c r="H50" s="17"/>
      <c r="I50" s="17"/>
      <c r="J50" s="17"/>
      <c r="K50" s="17"/>
      <c r="L50" s="12"/>
      <c r="M50" s="49"/>
      <c r="N50" s="49"/>
      <c r="O50" s="49"/>
      <c r="P50" s="49"/>
      <c r="Q50" s="49"/>
      <c r="R50" s="49"/>
      <c r="S50" s="47"/>
    </row>
    <row r="51" spans="1:21" s="1" customFormat="1" ht="14.4" customHeight="1">
      <c r="A51" s="74"/>
      <c r="B51" s="17"/>
      <c r="C51" s="38"/>
      <c r="D51" s="17"/>
      <c r="E51" s="17"/>
      <c r="F51" s="17"/>
      <c r="G51" s="17"/>
      <c r="H51" s="17"/>
      <c r="I51" s="17"/>
      <c r="J51" s="17"/>
      <c r="K51" s="17"/>
      <c r="L51" s="17"/>
      <c r="M51" s="17"/>
      <c r="N51" s="17"/>
      <c r="O51" s="17"/>
      <c r="P51" s="17"/>
      <c r="Q51" s="17"/>
      <c r="R51" s="17"/>
      <c r="S51" s="42"/>
      <c r="T51" s="11"/>
      <c r="U51" s="12"/>
    </row>
    <row r="52" spans="1:21" s="1" customFormat="1" ht="21.75" customHeight="1" thickBot="1">
      <c r="A52" s="74"/>
      <c r="B52" s="17" t="s">
        <v>149</v>
      </c>
      <c r="C52" s="38"/>
      <c r="D52" s="17"/>
      <c r="E52" s="17"/>
      <c r="F52" s="17"/>
      <c r="G52" s="17"/>
      <c r="H52" s="17"/>
      <c r="I52" s="17"/>
      <c r="J52" s="17"/>
      <c r="K52" s="17"/>
      <c r="L52" s="17"/>
      <c r="M52" s="17"/>
      <c r="N52" s="17"/>
      <c r="O52" s="17"/>
      <c r="P52" s="17"/>
      <c r="Q52" s="17"/>
      <c r="R52" s="17"/>
      <c r="S52" s="42"/>
      <c r="T52" s="11"/>
      <c r="U52" s="12"/>
    </row>
    <row r="53" spans="1:21" s="1" customFormat="1" ht="21.75" customHeight="1" thickBot="1">
      <c r="A53" s="74"/>
      <c r="B53" s="335" t="s">
        <v>65</v>
      </c>
      <c r="C53" s="336"/>
      <c r="D53" s="12"/>
      <c r="E53" s="17"/>
      <c r="F53" s="17"/>
      <c r="G53" s="17"/>
      <c r="H53" s="17"/>
      <c r="I53" s="17"/>
      <c r="J53" s="17"/>
      <c r="K53" s="17"/>
      <c r="L53" s="17"/>
      <c r="M53" s="17"/>
      <c r="N53" s="17"/>
      <c r="O53" s="17"/>
      <c r="P53" s="17"/>
      <c r="Q53" s="17"/>
      <c r="R53" s="17"/>
      <c r="S53" s="42"/>
      <c r="T53" s="11"/>
      <c r="U53" s="12"/>
    </row>
    <row r="54" spans="1:21" s="1" customFormat="1" ht="21.75" customHeight="1" thickBot="1">
      <c r="A54" s="74"/>
      <c r="B54" s="337"/>
      <c r="C54" s="337"/>
      <c r="D54" s="12"/>
      <c r="E54" s="17"/>
      <c r="F54" s="17"/>
      <c r="G54" s="17"/>
      <c r="H54" s="17"/>
      <c r="I54" s="17"/>
      <c r="J54" s="17"/>
      <c r="K54" s="17"/>
      <c r="L54" s="17"/>
      <c r="M54" s="17"/>
      <c r="N54" s="17"/>
      <c r="O54" s="17"/>
      <c r="P54" s="17"/>
      <c r="Q54" s="17"/>
      <c r="R54" s="17"/>
      <c r="S54" s="42"/>
      <c r="T54" s="11"/>
      <c r="U54" s="12"/>
    </row>
    <row r="55" spans="1:21" s="1" customFormat="1" ht="21" customHeight="1" thickBot="1">
      <c r="A55" s="74"/>
      <c r="B55" s="151" t="s">
        <v>143</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4"/>
      <c r="B56" s="316" t="s">
        <v>94</v>
      </c>
      <c r="C56" s="318"/>
      <c r="D56" s="338" t="s">
        <v>95</v>
      </c>
      <c r="E56" s="338"/>
      <c r="F56" s="11"/>
      <c r="G56" s="11"/>
      <c r="H56" s="11"/>
      <c r="I56" s="11"/>
      <c r="J56" s="12"/>
      <c r="K56" s="49"/>
      <c r="L56" s="49"/>
      <c r="M56" s="49"/>
      <c r="N56" s="49"/>
      <c r="O56" s="49"/>
      <c r="P56" s="49"/>
      <c r="Q56" s="49"/>
      <c r="R56" s="49"/>
      <c r="S56" s="47"/>
    </row>
    <row r="57" spans="1:21" s="1" customFormat="1" ht="21" customHeight="1">
      <c r="A57" s="74"/>
      <c r="B57" s="339"/>
      <c r="C57" s="340"/>
      <c r="D57" s="341"/>
      <c r="E57" s="342"/>
      <c r="F57" s="11"/>
      <c r="G57" s="11"/>
      <c r="H57" s="11"/>
      <c r="I57" s="11"/>
      <c r="J57" s="12"/>
      <c r="K57" s="49"/>
      <c r="L57" s="49"/>
      <c r="M57" s="49"/>
      <c r="N57" s="49"/>
      <c r="O57" s="49"/>
      <c r="P57" s="49"/>
      <c r="Q57" s="49"/>
      <c r="R57" s="49"/>
      <c r="S57" s="47"/>
    </row>
    <row r="58" spans="1:21" s="1" customFormat="1" ht="21" customHeight="1">
      <c r="A58" s="74"/>
      <c r="B58" s="331"/>
      <c r="C58" s="332"/>
      <c r="D58" s="333"/>
      <c r="E58" s="334"/>
      <c r="F58" s="11"/>
      <c r="G58" s="11"/>
      <c r="H58" s="11"/>
      <c r="I58" s="11"/>
      <c r="J58" s="12"/>
      <c r="K58" s="49"/>
      <c r="L58" s="49"/>
      <c r="M58" s="49"/>
      <c r="N58" s="49"/>
      <c r="O58" s="49"/>
      <c r="P58" s="49"/>
      <c r="Q58" s="49"/>
      <c r="R58" s="49"/>
      <c r="S58" s="47"/>
    </row>
    <row r="59" spans="1:21" s="1" customFormat="1" ht="21" customHeight="1">
      <c r="A59" s="74"/>
      <c r="B59" s="331"/>
      <c r="C59" s="332"/>
      <c r="D59" s="333"/>
      <c r="E59" s="334"/>
      <c r="F59" s="11"/>
      <c r="G59" s="11"/>
      <c r="H59" s="11"/>
      <c r="I59" s="11"/>
      <c r="J59" s="12"/>
      <c r="K59" s="49"/>
      <c r="L59" s="49"/>
      <c r="M59" s="49"/>
      <c r="N59" s="49"/>
      <c r="O59" s="49"/>
      <c r="P59" s="49"/>
      <c r="Q59" s="49"/>
      <c r="R59" s="49"/>
      <c r="S59" s="47"/>
    </row>
    <row r="60" spans="1:21" s="1" customFormat="1" ht="21" customHeight="1">
      <c r="A60" s="74"/>
      <c r="B60" s="331"/>
      <c r="C60" s="332"/>
      <c r="D60" s="333"/>
      <c r="E60" s="334"/>
      <c r="F60" s="11"/>
      <c r="G60" s="11"/>
      <c r="H60" s="11"/>
      <c r="I60" s="11"/>
      <c r="J60" s="12"/>
      <c r="K60" s="49"/>
      <c r="L60" s="49"/>
      <c r="M60" s="49"/>
      <c r="N60" s="49"/>
      <c r="O60" s="49"/>
      <c r="P60" s="49"/>
      <c r="Q60" s="49"/>
      <c r="R60" s="49"/>
      <c r="S60" s="47"/>
    </row>
    <row r="61" spans="1:21" s="1" customFormat="1" ht="21" customHeight="1">
      <c r="A61" s="74"/>
      <c r="B61" s="321"/>
      <c r="C61" s="322"/>
      <c r="D61" s="323"/>
      <c r="E61" s="324"/>
      <c r="F61" s="11"/>
      <c r="G61" s="11"/>
      <c r="H61" s="11"/>
      <c r="I61" s="11"/>
      <c r="J61" s="12"/>
      <c r="K61" s="49"/>
      <c r="L61" s="49"/>
      <c r="M61" s="49"/>
      <c r="N61" s="49"/>
      <c r="O61" s="49"/>
      <c r="P61" s="49"/>
      <c r="Q61" s="49"/>
      <c r="R61" s="49"/>
      <c r="S61" s="47"/>
    </row>
    <row r="62" spans="1:21" s="1" customFormat="1" ht="21" customHeight="1" thickBot="1">
      <c r="A62" s="74"/>
      <c r="B62" s="325"/>
      <c r="C62" s="326"/>
      <c r="D62" s="327"/>
      <c r="E62" s="328"/>
      <c r="F62" s="11"/>
      <c r="G62" s="11"/>
      <c r="H62" s="11"/>
      <c r="I62" s="11"/>
      <c r="J62" s="12"/>
      <c r="K62" s="49"/>
      <c r="L62" s="49"/>
      <c r="M62" s="49"/>
      <c r="N62" s="49"/>
      <c r="O62" s="49"/>
      <c r="P62" s="49"/>
      <c r="Q62" s="49"/>
      <c r="R62" s="49"/>
      <c r="S62" s="47"/>
    </row>
    <row r="63" spans="1:21" s="1" customFormat="1" ht="21" customHeight="1">
      <c r="A63" s="74"/>
      <c r="B63" s="17"/>
      <c r="C63" s="38"/>
      <c r="D63" s="17"/>
      <c r="E63" s="17"/>
      <c r="F63" s="17"/>
      <c r="G63" s="17"/>
      <c r="H63" s="17"/>
      <c r="I63" s="17"/>
      <c r="J63" s="17"/>
      <c r="K63" s="17"/>
      <c r="L63" s="17"/>
      <c r="M63" s="17"/>
      <c r="N63" s="17"/>
      <c r="O63" s="17"/>
      <c r="P63" s="17"/>
      <c r="Q63" s="17"/>
      <c r="R63" s="17"/>
      <c r="S63" s="42"/>
      <c r="T63" s="11"/>
      <c r="U63" s="12"/>
    </row>
    <row r="64" spans="1:21" s="40" customFormat="1" ht="22.2">
      <c r="A64" s="75"/>
      <c r="B64" s="39" t="s">
        <v>21</v>
      </c>
      <c r="C64" s="76"/>
      <c r="D64" s="32"/>
      <c r="E64" s="32"/>
      <c r="F64" s="32"/>
      <c r="G64" s="32"/>
      <c r="H64" s="32"/>
      <c r="I64" s="32"/>
      <c r="J64" s="32"/>
      <c r="K64" s="32"/>
      <c r="L64" s="32"/>
      <c r="M64" s="76"/>
      <c r="N64" s="76"/>
      <c r="O64" s="76"/>
      <c r="P64" s="76"/>
      <c r="Q64" s="76"/>
      <c r="R64" s="76"/>
      <c r="S64" s="77"/>
    </row>
    <row r="65" spans="1:30" s="40" customFormat="1" ht="19.2" customHeight="1">
      <c r="A65" s="75"/>
      <c r="B65" s="39" t="s">
        <v>46</v>
      </c>
      <c r="C65" s="76"/>
      <c r="D65" s="32"/>
      <c r="E65" s="32"/>
      <c r="F65" s="32"/>
      <c r="G65" s="32"/>
      <c r="H65" s="32"/>
      <c r="I65" s="32"/>
      <c r="J65" s="32"/>
      <c r="K65" s="32"/>
      <c r="L65" s="32"/>
      <c r="M65" s="76"/>
      <c r="N65" s="76"/>
      <c r="O65" s="76"/>
      <c r="P65" s="76"/>
      <c r="Q65" s="76"/>
      <c r="R65" s="76"/>
      <c r="S65" s="77"/>
    </row>
    <row r="66" spans="1:30" s="40" customFormat="1" ht="19.2" customHeight="1">
      <c r="A66" s="75"/>
      <c r="B66" s="39" t="s">
        <v>84</v>
      </c>
      <c r="C66" s="76"/>
      <c r="D66" s="32"/>
      <c r="E66" s="32"/>
      <c r="F66" s="32"/>
      <c r="G66" s="32"/>
      <c r="H66" s="32"/>
      <c r="I66" s="32"/>
      <c r="J66" s="32"/>
      <c r="K66" s="32"/>
      <c r="L66" s="32"/>
      <c r="M66" s="76"/>
      <c r="N66" s="76"/>
      <c r="O66" s="76"/>
      <c r="P66" s="76"/>
      <c r="Q66" s="76"/>
      <c r="R66" s="76"/>
      <c r="S66" s="77"/>
    </row>
    <row r="67" spans="1:30" s="40" customFormat="1" ht="12.6" customHeight="1">
      <c r="A67" s="75"/>
      <c r="B67" s="78"/>
      <c r="C67" s="76"/>
      <c r="D67" s="32"/>
      <c r="E67" s="32"/>
      <c r="F67" s="32"/>
      <c r="G67" s="32"/>
      <c r="H67" s="32"/>
      <c r="I67" s="32"/>
      <c r="J67" s="32"/>
      <c r="K67" s="32"/>
      <c r="L67" s="32"/>
      <c r="M67" s="76"/>
      <c r="N67" s="76"/>
      <c r="O67" s="76"/>
      <c r="P67" s="76"/>
      <c r="Q67" s="76"/>
      <c r="R67" s="76"/>
      <c r="S67" s="77"/>
    </row>
    <row r="68" spans="1:30" s="34" customFormat="1" ht="18" customHeight="1">
      <c r="A68" s="79"/>
      <c r="B68" s="39" t="s">
        <v>9</v>
      </c>
      <c r="C68" s="39"/>
      <c r="D68" s="39"/>
      <c r="E68" s="39"/>
      <c r="F68" s="39"/>
      <c r="G68" s="39"/>
      <c r="H68" s="39"/>
      <c r="I68" s="39"/>
      <c r="J68" s="39"/>
      <c r="K68" s="39"/>
      <c r="L68" s="39"/>
      <c r="M68" s="39"/>
      <c r="N68" s="39"/>
      <c r="O68" s="39"/>
      <c r="P68" s="39"/>
      <c r="Q68" s="39"/>
      <c r="R68" s="39"/>
      <c r="S68" s="80"/>
      <c r="T68" s="33"/>
      <c r="U68" s="18"/>
    </row>
    <row r="69" spans="1:30" s="34" customFormat="1" ht="18" customHeight="1">
      <c r="A69" s="79"/>
      <c r="B69" s="39" t="s">
        <v>13</v>
      </c>
      <c r="C69" s="39"/>
      <c r="D69" s="39"/>
      <c r="E69" s="39"/>
      <c r="F69" s="39"/>
      <c r="G69" s="39"/>
      <c r="H69" s="39"/>
      <c r="I69" s="39"/>
      <c r="J69" s="39"/>
      <c r="K69" s="39"/>
      <c r="L69" s="39"/>
      <c r="M69" s="39"/>
      <c r="N69" s="39"/>
      <c r="O69" s="39"/>
      <c r="P69" s="39"/>
      <c r="Q69" s="39"/>
      <c r="R69" s="39"/>
      <c r="S69" s="80"/>
      <c r="T69" s="33"/>
      <c r="U69" s="18"/>
      <c r="V69" s="39"/>
      <c r="W69" s="39"/>
      <c r="X69" s="39"/>
      <c r="Y69" s="39"/>
      <c r="Z69" s="39"/>
      <c r="AA69" s="39"/>
      <c r="AB69" s="39"/>
      <c r="AC69" s="39"/>
      <c r="AD69" s="39"/>
    </row>
    <row r="70" spans="1:30" s="34" customFormat="1" ht="18" customHeight="1">
      <c r="A70" s="79"/>
      <c r="B70" s="39" t="s">
        <v>36</v>
      </c>
      <c r="C70" s="39"/>
      <c r="D70" s="39"/>
      <c r="E70" s="39"/>
      <c r="F70" s="39"/>
      <c r="G70" s="39"/>
      <c r="H70" s="39"/>
      <c r="I70" s="39"/>
      <c r="J70" s="39"/>
      <c r="K70" s="39"/>
      <c r="L70" s="39"/>
      <c r="M70" s="39"/>
      <c r="N70" s="39"/>
      <c r="O70" s="39"/>
      <c r="P70" s="39"/>
      <c r="Q70" s="39"/>
      <c r="R70" s="39"/>
      <c r="S70" s="81"/>
      <c r="T70" s="39"/>
      <c r="U70" s="39"/>
    </row>
    <row r="71" spans="1:30" s="34" customFormat="1" ht="33" customHeight="1">
      <c r="A71" s="79"/>
      <c r="B71" s="82"/>
      <c r="C71" s="329" t="s">
        <v>110</v>
      </c>
      <c r="D71" s="329"/>
      <c r="E71" s="329"/>
      <c r="F71" s="329"/>
      <c r="G71" s="329"/>
      <c r="H71" s="329"/>
      <c r="I71" s="329"/>
      <c r="J71" s="329"/>
      <c r="K71" s="329"/>
      <c r="L71" s="329"/>
      <c r="M71" s="329"/>
      <c r="N71" s="329"/>
      <c r="O71" s="329"/>
      <c r="P71" s="329"/>
      <c r="Q71" s="329"/>
      <c r="R71" s="329"/>
      <c r="S71" s="330"/>
    </row>
    <row r="72" spans="1:30" s="34" customFormat="1" ht="16.2">
      <c r="A72" s="79"/>
      <c r="B72" s="82"/>
      <c r="C72" s="39" t="s">
        <v>54</v>
      </c>
      <c r="D72" s="39"/>
      <c r="E72" s="39"/>
      <c r="F72" s="39"/>
      <c r="G72" s="39"/>
      <c r="H72" s="39"/>
      <c r="I72" s="39"/>
      <c r="J72" s="39"/>
      <c r="K72" s="39"/>
      <c r="L72" s="39"/>
      <c r="M72" s="39"/>
      <c r="N72" s="39"/>
      <c r="O72" s="39"/>
      <c r="P72" s="39"/>
      <c r="Q72" s="39"/>
      <c r="R72" s="39"/>
      <c r="S72" s="80"/>
    </row>
    <row r="73" spans="1:30" s="34" customFormat="1" ht="16.2">
      <c r="A73" s="79"/>
      <c r="B73" s="82"/>
      <c r="C73" s="39" t="s">
        <v>57</v>
      </c>
      <c r="D73" s="39"/>
      <c r="E73" s="39"/>
      <c r="F73" s="39"/>
      <c r="G73" s="39"/>
      <c r="H73" s="39"/>
      <c r="I73" s="39"/>
      <c r="J73" s="39"/>
      <c r="K73" s="39"/>
      <c r="L73" s="39"/>
      <c r="M73" s="39"/>
      <c r="N73" s="39"/>
      <c r="O73" s="39"/>
      <c r="P73" s="39"/>
      <c r="Q73" s="39"/>
      <c r="R73" s="39"/>
      <c r="S73" s="81"/>
    </row>
    <row r="74" spans="1:30" ht="18.600000000000001" thickBot="1">
      <c r="A74" s="83"/>
      <c r="B74" s="73"/>
      <c r="C74" s="73"/>
      <c r="D74" s="73"/>
      <c r="E74" s="73"/>
      <c r="F74" s="73"/>
      <c r="G74" s="73"/>
      <c r="H74" s="73"/>
      <c r="I74" s="73"/>
      <c r="J74" s="73"/>
      <c r="K74" s="73"/>
      <c r="L74" s="73"/>
      <c r="M74" s="73"/>
      <c r="N74" s="73"/>
      <c r="O74" s="73"/>
      <c r="P74" s="73"/>
      <c r="Q74" s="73"/>
      <c r="R74" s="73"/>
      <c r="S74" s="84"/>
    </row>
    <row r="75" spans="1:30" ht="22.2" customHeight="1" thickBot="1">
      <c r="A75" s="123" t="s">
        <v>53</v>
      </c>
      <c r="B75" s="124"/>
      <c r="C75" s="125"/>
      <c r="D75" s="125"/>
      <c r="E75" s="125"/>
      <c r="F75" s="125"/>
      <c r="G75" s="125"/>
      <c r="H75" s="125"/>
      <c r="I75" s="125"/>
      <c r="J75" s="125"/>
      <c r="K75" s="125"/>
      <c r="L75" s="125"/>
      <c r="M75" s="125"/>
      <c r="N75" s="125"/>
      <c r="O75" s="125"/>
      <c r="P75" s="125"/>
      <c r="Q75" s="125"/>
      <c r="R75" s="125"/>
      <c r="S75" s="126"/>
    </row>
    <row r="76" spans="1:30" ht="19.5" customHeight="1" thickBot="1">
      <c r="A76" s="85"/>
      <c r="B76" s="258" t="s">
        <v>126</v>
      </c>
      <c r="C76" s="259"/>
      <c r="D76" s="259"/>
      <c r="E76" s="259"/>
      <c r="F76" s="260"/>
      <c r="G76" s="73"/>
      <c r="H76" s="73"/>
      <c r="I76" s="73"/>
      <c r="J76" s="73"/>
      <c r="K76" s="73"/>
      <c r="L76" s="73"/>
      <c r="M76" s="73"/>
      <c r="N76" s="73"/>
      <c r="O76" s="73"/>
      <c r="P76" s="73"/>
      <c r="Q76" s="73"/>
      <c r="R76" s="73"/>
      <c r="S76" s="84"/>
    </row>
    <row r="77" spans="1:30" ht="18.600000000000001" thickBot="1">
      <c r="A77" s="85"/>
      <c r="B77" s="301"/>
      <c r="C77" s="302"/>
      <c r="D77" s="302"/>
      <c r="E77" s="302"/>
      <c r="F77" s="303"/>
      <c r="G77" s="73"/>
      <c r="H77" s="73"/>
      <c r="I77" s="73"/>
      <c r="J77" s="73"/>
      <c r="K77" s="73"/>
      <c r="L77" s="73"/>
      <c r="M77" s="73"/>
      <c r="N77" s="73"/>
      <c r="O77" s="73"/>
      <c r="P77" s="73"/>
      <c r="Q77" s="73"/>
      <c r="R77" s="73"/>
      <c r="S77" s="84"/>
    </row>
    <row r="78" spans="1:30" ht="22.2" customHeight="1" thickBot="1">
      <c r="A78" s="85"/>
      <c r="B78" s="304" t="s">
        <v>59</v>
      </c>
      <c r="C78" s="305"/>
      <c r="D78" s="306" t="str">
        <f>IFERROR(VLOOKUP(B77,光熱費支援金基準額!C:E,3,FALSE),"")</f>
        <v/>
      </c>
      <c r="E78" s="307"/>
      <c r="F78" s="135" t="s">
        <v>11</v>
      </c>
      <c r="G78" s="73"/>
      <c r="H78" s="73"/>
      <c r="I78" s="73"/>
      <c r="J78" s="73"/>
      <c r="K78" s="73"/>
      <c r="L78" s="73"/>
      <c r="M78" s="73"/>
      <c r="N78" s="73"/>
      <c r="O78" s="73"/>
      <c r="P78" s="73"/>
      <c r="Q78" s="73"/>
      <c r="R78" s="73"/>
      <c r="S78" s="84"/>
      <c r="T78" s="149"/>
    </row>
    <row r="79" spans="1:30" s="41" customFormat="1" ht="33.75" customHeight="1">
      <c r="A79" s="86"/>
      <c r="B79" s="308" t="s">
        <v>127</v>
      </c>
      <c r="C79" s="308"/>
      <c r="D79" s="308"/>
      <c r="E79" s="308"/>
      <c r="F79" s="308"/>
      <c r="G79" s="308"/>
      <c r="H79" s="308"/>
      <c r="I79" s="308"/>
      <c r="J79" s="308"/>
      <c r="K79" s="308"/>
      <c r="L79" s="308"/>
      <c r="M79" s="308"/>
      <c r="N79" s="308"/>
      <c r="O79" s="308"/>
      <c r="P79" s="308"/>
      <c r="Q79" s="308"/>
      <c r="R79" s="308"/>
      <c r="S79" s="309"/>
    </row>
    <row r="80" spans="1:30" ht="12.6" customHeight="1">
      <c r="A80" s="85"/>
      <c r="B80" s="87"/>
      <c r="C80" s="87"/>
      <c r="D80" s="16"/>
      <c r="E80" s="16"/>
      <c r="F80" s="16"/>
      <c r="G80" s="16"/>
      <c r="H80" s="16"/>
      <c r="I80" s="16"/>
      <c r="J80" s="16"/>
      <c r="K80" s="16"/>
      <c r="L80" s="16"/>
      <c r="M80" s="87"/>
      <c r="N80" s="87"/>
      <c r="O80" s="87"/>
      <c r="P80" s="87"/>
      <c r="Q80" s="87"/>
      <c r="R80" s="87"/>
      <c r="S80" s="84"/>
    </row>
    <row r="81" spans="1:19" s="40" customFormat="1" ht="19.95" customHeight="1">
      <c r="A81" s="75"/>
      <c r="B81" s="39" t="s">
        <v>21</v>
      </c>
      <c r="C81" s="76"/>
      <c r="D81" s="32"/>
      <c r="E81" s="32"/>
      <c r="F81" s="32"/>
      <c r="G81" s="32"/>
      <c r="H81" s="32"/>
      <c r="I81" s="32"/>
      <c r="J81" s="32"/>
      <c r="K81" s="32"/>
      <c r="L81" s="32"/>
      <c r="M81" s="76"/>
      <c r="N81" s="76"/>
      <c r="O81" s="76"/>
      <c r="P81" s="76"/>
      <c r="Q81" s="76"/>
      <c r="R81" s="76"/>
      <c r="S81" s="77"/>
    </row>
    <row r="82" spans="1:19" s="40" customFormat="1" ht="19.95" customHeight="1">
      <c r="A82" s="75"/>
      <c r="B82" s="39" t="s">
        <v>46</v>
      </c>
      <c r="C82" s="76"/>
      <c r="D82" s="32"/>
      <c r="E82" s="32"/>
      <c r="F82" s="32"/>
      <c r="G82" s="32"/>
      <c r="H82" s="32"/>
      <c r="I82" s="32"/>
      <c r="J82" s="32"/>
      <c r="K82" s="32"/>
      <c r="L82" s="32"/>
      <c r="M82" s="76"/>
      <c r="N82" s="76"/>
      <c r="O82" s="76"/>
      <c r="P82" s="76"/>
      <c r="Q82" s="76"/>
      <c r="R82" s="76"/>
      <c r="S82" s="77"/>
    </row>
    <row r="83" spans="1:19" s="40" customFormat="1" ht="19.95" customHeight="1">
      <c r="A83" s="75"/>
      <c r="B83" s="39" t="s">
        <v>103</v>
      </c>
      <c r="C83" s="76"/>
      <c r="D83" s="32"/>
      <c r="E83" s="32"/>
      <c r="F83" s="32"/>
      <c r="G83" s="32"/>
      <c r="H83" s="32"/>
      <c r="I83" s="32"/>
      <c r="J83" s="32"/>
      <c r="K83" s="32"/>
      <c r="L83" s="32"/>
      <c r="M83" s="76"/>
      <c r="N83" s="76"/>
      <c r="O83" s="76"/>
      <c r="P83" s="76"/>
      <c r="Q83" s="76"/>
      <c r="R83" s="76"/>
      <c r="S83" s="77"/>
    </row>
    <row r="84" spans="1:19" s="40" customFormat="1" ht="19.95" customHeight="1">
      <c r="A84" s="75"/>
      <c r="B84" s="78" t="s">
        <v>109</v>
      </c>
      <c r="C84" s="76"/>
      <c r="D84" s="32"/>
      <c r="E84" s="32"/>
      <c r="F84" s="32"/>
      <c r="G84" s="32"/>
      <c r="H84" s="32"/>
      <c r="I84" s="32"/>
      <c r="J84" s="32"/>
      <c r="K84" s="32"/>
      <c r="L84" s="32"/>
      <c r="M84" s="76"/>
      <c r="N84" s="76"/>
      <c r="O84" s="76"/>
      <c r="P84" s="76"/>
      <c r="Q84" s="76"/>
      <c r="R84" s="76"/>
      <c r="S84" s="77"/>
    </row>
    <row r="85" spans="1:19" ht="10.199999999999999" customHeight="1">
      <c r="A85" s="85"/>
      <c r="B85" s="87"/>
      <c r="C85" s="87"/>
      <c r="D85" s="16"/>
      <c r="E85" s="16"/>
      <c r="F85" s="16"/>
      <c r="G85" s="16"/>
      <c r="H85" s="16"/>
      <c r="I85" s="16"/>
      <c r="J85" s="16"/>
      <c r="K85" s="16"/>
      <c r="L85" s="16"/>
      <c r="M85" s="87"/>
      <c r="N85" s="87"/>
      <c r="O85" s="87"/>
      <c r="P85" s="87"/>
      <c r="Q85" s="87"/>
      <c r="R85" s="87"/>
      <c r="S85" s="84"/>
    </row>
    <row r="86" spans="1:19" s="15" customFormat="1" ht="22.2">
      <c r="A86" s="88"/>
      <c r="B86" s="39" t="s">
        <v>9</v>
      </c>
      <c r="C86" s="32"/>
      <c r="D86" s="16"/>
      <c r="E86" s="16"/>
      <c r="F86" s="16"/>
      <c r="G86" s="16"/>
      <c r="H86" s="16"/>
      <c r="I86" s="16"/>
      <c r="J86" s="16"/>
      <c r="K86" s="16"/>
      <c r="L86" s="16"/>
      <c r="M86" s="16"/>
      <c r="N86" s="16"/>
      <c r="O86" s="16"/>
      <c r="P86" s="16"/>
      <c r="Q86" s="16"/>
      <c r="R86" s="16"/>
      <c r="S86" s="89"/>
    </row>
    <row r="87" spans="1:19" s="15" customFormat="1" ht="22.2">
      <c r="A87" s="90"/>
      <c r="B87" s="39" t="s">
        <v>13</v>
      </c>
      <c r="C87" s="76"/>
      <c r="D87" s="87"/>
      <c r="E87" s="87"/>
      <c r="F87" s="87"/>
      <c r="G87" s="87"/>
      <c r="H87" s="87"/>
      <c r="I87" s="87"/>
      <c r="J87" s="87"/>
      <c r="K87" s="87"/>
      <c r="L87" s="87"/>
      <c r="M87" s="87"/>
      <c r="N87" s="87"/>
      <c r="O87" s="87"/>
      <c r="P87" s="87"/>
      <c r="Q87" s="87"/>
      <c r="R87" s="87"/>
      <c r="S87" s="89"/>
    </row>
    <row r="88" spans="1:19" s="15" customFormat="1" ht="22.2">
      <c r="A88" s="90"/>
      <c r="B88" s="39" t="s">
        <v>36</v>
      </c>
      <c r="C88" s="76"/>
      <c r="D88" s="87"/>
      <c r="E88" s="87"/>
      <c r="F88" s="87"/>
      <c r="G88" s="87"/>
      <c r="H88" s="87"/>
      <c r="I88" s="87"/>
      <c r="J88" s="87"/>
      <c r="K88" s="87"/>
      <c r="L88" s="87"/>
      <c r="M88" s="87"/>
      <c r="N88" s="87"/>
      <c r="O88" s="87"/>
      <c r="P88" s="87"/>
      <c r="Q88" s="87"/>
      <c r="R88" s="87"/>
      <c r="S88" s="89"/>
    </row>
    <row r="89" spans="1:19" s="15" customFormat="1" ht="19.2">
      <c r="A89" s="90"/>
      <c r="B89" s="82"/>
      <c r="C89" s="39" t="s">
        <v>108</v>
      </c>
      <c r="D89" s="87"/>
      <c r="E89" s="87"/>
      <c r="F89" s="87"/>
      <c r="G89" s="87"/>
      <c r="H89" s="87"/>
      <c r="I89" s="87"/>
      <c r="J89" s="87"/>
      <c r="K89" s="87"/>
      <c r="L89" s="87"/>
      <c r="M89" s="87"/>
      <c r="N89" s="87"/>
      <c r="O89" s="87"/>
      <c r="P89" s="87"/>
      <c r="Q89" s="87"/>
      <c r="R89" s="87"/>
      <c r="S89" s="89"/>
    </row>
    <row r="90" spans="1:19" s="15" customFormat="1" ht="19.8" thickBot="1">
      <c r="A90" s="91"/>
      <c r="B90" s="92"/>
      <c r="C90" s="93" t="s">
        <v>57</v>
      </c>
      <c r="D90" s="94"/>
      <c r="E90" s="94"/>
      <c r="F90" s="94"/>
      <c r="G90" s="94"/>
      <c r="H90" s="94"/>
      <c r="I90" s="94"/>
      <c r="J90" s="94"/>
      <c r="K90" s="94"/>
      <c r="L90" s="94"/>
      <c r="M90" s="94"/>
      <c r="N90" s="94"/>
      <c r="O90" s="94"/>
      <c r="P90" s="94"/>
      <c r="Q90" s="94"/>
      <c r="R90" s="94"/>
      <c r="S90" s="95"/>
    </row>
    <row r="91" spans="1:19" s="34" customFormat="1" ht="28.2" customHeight="1" thickBot="1">
      <c r="A91" s="310" t="s">
        <v>63</v>
      </c>
      <c r="B91" s="311"/>
      <c r="C91" s="311"/>
      <c r="D91" s="311"/>
      <c r="E91" s="311"/>
      <c r="F91" s="311"/>
      <c r="G91" s="311"/>
      <c r="H91" s="311"/>
      <c r="I91" s="311"/>
      <c r="J91" s="311"/>
      <c r="K91" s="311"/>
      <c r="L91" s="311"/>
      <c r="M91" s="311"/>
      <c r="N91" s="311"/>
      <c r="O91" s="311"/>
      <c r="P91" s="311"/>
      <c r="Q91" s="311"/>
      <c r="R91" s="311"/>
      <c r="S91" s="312"/>
    </row>
    <row r="92" spans="1:19" s="1" customFormat="1" ht="28.95" customHeight="1" thickBot="1">
      <c r="A92" s="46"/>
      <c r="B92" s="155" t="s">
        <v>17</v>
      </c>
      <c r="C92" s="8"/>
      <c r="D92" s="8"/>
      <c r="E92" s="8"/>
      <c r="F92" s="8"/>
      <c r="G92" s="8"/>
      <c r="H92" s="8"/>
      <c r="I92" s="8"/>
      <c r="J92" s="8"/>
      <c r="K92" s="8"/>
      <c r="L92" s="8"/>
      <c r="M92" s="8"/>
      <c r="N92" s="8"/>
      <c r="O92" s="9"/>
      <c r="P92" s="10"/>
      <c r="Q92" s="3"/>
      <c r="R92" s="3"/>
      <c r="S92" s="62"/>
    </row>
    <row r="93" spans="1:19" s="1" customFormat="1" ht="60" customHeight="1" thickBot="1">
      <c r="A93" s="313" t="s">
        <v>26</v>
      </c>
      <c r="B93" s="316" t="s">
        <v>114</v>
      </c>
      <c r="C93" s="317"/>
      <c r="D93" s="317"/>
      <c r="E93" s="317"/>
      <c r="F93" s="318"/>
      <c r="G93" s="258" t="s">
        <v>55</v>
      </c>
      <c r="H93" s="260"/>
      <c r="I93" s="258" t="s">
        <v>122</v>
      </c>
      <c r="J93" s="259"/>
      <c r="K93" s="259"/>
      <c r="L93" s="259"/>
      <c r="M93" s="260"/>
      <c r="N93" s="46"/>
      <c r="O93" s="49"/>
      <c r="P93" s="49"/>
      <c r="Q93" s="49"/>
      <c r="R93" s="49"/>
      <c r="S93" s="47"/>
    </row>
    <row r="94" spans="1:19" s="1" customFormat="1" ht="20.399999999999999" customHeight="1">
      <c r="A94" s="314"/>
      <c r="B94" s="143">
        <v>1</v>
      </c>
      <c r="C94" s="472"/>
      <c r="D94" s="473"/>
      <c r="E94" s="473"/>
      <c r="F94" s="473"/>
      <c r="G94" s="467"/>
      <c r="H94" s="468"/>
      <c r="I94" s="469"/>
      <c r="J94" s="470"/>
      <c r="K94" s="470"/>
      <c r="L94" s="470"/>
      <c r="M94" s="471"/>
      <c r="N94" s="46"/>
      <c r="O94" s="49"/>
      <c r="P94" s="49"/>
      <c r="Q94" s="49"/>
      <c r="R94" s="49"/>
      <c r="S94" s="47"/>
    </row>
    <row r="95" spans="1:19" s="1" customFormat="1" ht="20.399999999999999" customHeight="1">
      <c r="A95" s="314"/>
      <c r="B95" s="144">
        <v>2</v>
      </c>
      <c r="C95" s="278"/>
      <c r="D95" s="279"/>
      <c r="E95" s="279"/>
      <c r="F95" s="279"/>
      <c r="G95" s="280"/>
      <c r="H95" s="281"/>
      <c r="I95" s="282"/>
      <c r="J95" s="283"/>
      <c r="K95" s="283"/>
      <c r="L95" s="283"/>
      <c r="M95" s="284"/>
      <c r="N95" s="46"/>
      <c r="O95" s="49"/>
      <c r="P95" s="49"/>
      <c r="Q95" s="49"/>
      <c r="R95" s="49"/>
      <c r="S95" s="47"/>
    </row>
    <row r="96" spans="1:19" s="1" customFormat="1" ht="20.399999999999999" customHeight="1">
      <c r="A96" s="314"/>
      <c r="B96" s="144">
        <v>3</v>
      </c>
      <c r="C96" s="278"/>
      <c r="D96" s="279"/>
      <c r="E96" s="279"/>
      <c r="F96" s="279"/>
      <c r="G96" s="280"/>
      <c r="H96" s="281"/>
      <c r="I96" s="282"/>
      <c r="J96" s="283"/>
      <c r="K96" s="283"/>
      <c r="L96" s="283"/>
      <c r="M96" s="284"/>
      <c r="N96" s="46"/>
      <c r="O96" s="49"/>
      <c r="P96" s="49"/>
      <c r="Q96" s="49"/>
      <c r="R96" s="49"/>
      <c r="S96" s="47"/>
    </row>
    <row r="97" spans="1:19" s="1" customFormat="1" ht="20.399999999999999" customHeight="1">
      <c r="A97" s="314"/>
      <c r="B97" s="144">
        <v>4</v>
      </c>
      <c r="C97" s="278"/>
      <c r="D97" s="279"/>
      <c r="E97" s="279"/>
      <c r="F97" s="279"/>
      <c r="G97" s="280"/>
      <c r="H97" s="281"/>
      <c r="I97" s="282"/>
      <c r="J97" s="283"/>
      <c r="K97" s="283"/>
      <c r="L97" s="283"/>
      <c r="M97" s="284"/>
      <c r="N97" s="46"/>
      <c r="O97" s="49"/>
      <c r="P97" s="49"/>
      <c r="Q97" s="49"/>
      <c r="R97" s="49"/>
      <c r="S97" s="47"/>
    </row>
    <row r="98" spans="1:19" s="1" customFormat="1" ht="20.399999999999999" customHeight="1">
      <c r="A98" s="314"/>
      <c r="B98" s="144">
        <v>5</v>
      </c>
      <c r="C98" s="278"/>
      <c r="D98" s="279"/>
      <c r="E98" s="279"/>
      <c r="F98" s="279"/>
      <c r="G98" s="280"/>
      <c r="H98" s="281"/>
      <c r="I98" s="282"/>
      <c r="J98" s="283"/>
      <c r="K98" s="283"/>
      <c r="L98" s="283"/>
      <c r="M98" s="284"/>
      <c r="N98" s="46"/>
      <c r="O98" s="49"/>
      <c r="P98" s="49"/>
      <c r="Q98" s="49"/>
      <c r="R98" s="49"/>
      <c r="S98" s="47"/>
    </row>
    <row r="99" spans="1:19" s="1" customFormat="1" ht="20.399999999999999" customHeight="1">
      <c r="A99" s="314"/>
      <c r="B99" s="144">
        <v>6</v>
      </c>
      <c r="C99" s="278"/>
      <c r="D99" s="279"/>
      <c r="E99" s="279"/>
      <c r="F99" s="279"/>
      <c r="G99" s="280"/>
      <c r="H99" s="281"/>
      <c r="I99" s="282"/>
      <c r="J99" s="283"/>
      <c r="K99" s="283"/>
      <c r="L99" s="283"/>
      <c r="M99" s="284"/>
      <c r="N99" s="46"/>
      <c r="O99" s="49"/>
      <c r="P99" s="49"/>
      <c r="Q99" s="49"/>
      <c r="R99" s="49"/>
      <c r="S99" s="47"/>
    </row>
    <row r="100" spans="1:19" s="1" customFormat="1" ht="20.399999999999999" customHeight="1">
      <c r="A100" s="314"/>
      <c r="B100" s="144">
        <v>7</v>
      </c>
      <c r="C100" s="278"/>
      <c r="D100" s="279"/>
      <c r="E100" s="279"/>
      <c r="F100" s="279"/>
      <c r="G100" s="280"/>
      <c r="H100" s="281"/>
      <c r="I100" s="282"/>
      <c r="J100" s="283"/>
      <c r="K100" s="283"/>
      <c r="L100" s="283"/>
      <c r="M100" s="284"/>
      <c r="N100" s="46"/>
      <c r="O100" s="49"/>
      <c r="P100" s="49"/>
      <c r="Q100" s="49"/>
      <c r="R100" s="49"/>
      <c r="S100" s="47"/>
    </row>
    <row r="101" spans="1:19" s="1" customFormat="1" ht="20.399999999999999" customHeight="1">
      <c r="A101" s="314"/>
      <c r="B101" s="144">
        <v>8</v>
      </c>
      <c r="C101" s="278"/>
      <c r="D101" s="279"/>
      <c r="E101" s="279"/>
      <c r="F101" s="279"/>
      <c r="G101" s="280"/>
      <c r="H101" s="281"/>
      <c r="I101" s="282"/>
      <c r="J101" s="283"/>
      <c r="K101" s="283"/>
      <c r="L101" s="283"/>
      <c r="M101" s="284"/>
      <c r="N101" s="46"/>
      <c r="O101" s="49"/>
      <c r="P101" s="49"/>
      <c r="Q101" s="49"/>
      <c r="R101" s="49"/>
      <c r="S101" s="47"/>
    </row>
    <row r="102" spans="1:19" s="1" customFormat="1" ht="20.399999999999999" customHeight="1">
      <c r="A102" s="314"/>
      <c r="B102" s="144">
        <v>9</v>
      </c>
      <c r="C102" s="278"/>
      <c r="D102" s="279"/>
      <c r="E102" s="279"/>
      <c r="F102" s="285"/>
      <c r="G102" s="280"/>
      <c r="H102" s="281"/>
      <c r="I102" s="286"/>
      <c r="J102" s="287"/>
      <c r="K102" s="287"/>
      <c r="L102" s="287"/>
      <c r="M102" s="288"/>
      <c r="N102" s="46"/>
      <c r="O102" s="49"/>
      <c r="P102" s="49"/>
      <c r="Q102" s="49"/>
      <c r="R102" s="49"/>
      <c r="S102" s="47"/>
    </row>
    <row r="103" spans="1:19" s="1" customFormat="1" ht="20.399999999999999" customHeight="1" thickBot="1">
      <c r="A103" s="314"/>
      <c r="B103" s="144">
        <v>10</v>
      </c>
      <c r="C103" s="289"/>
      <c r="D103" s="290"/>
      <c r="E103" s="290"/>
      <c r="F103" s="290"/>
      <c r="G103" s="291"/>
      <c r="H103" s="292"/>
      <c r="I103" s="293"/>
      <c r="J103" s="294"/>
      <c r="K103" s="294"/>
      <c r="L103" s="294"/>
      <c r="M103" s="295"/>
      <c r="N103" s="46"/>
      <c r="O103" s="49"/>
      <c r="P103" s="49"/>
      <c r="Q103" s="49"/>
      <c r="R103" s="49"/>
      <c r="S103" s="47"/>
    </row>
    <row r="104" spans="1:19" s="1" customFormat="1" ht="33" customHeight="1" thickBot="1">
      <c r="A104" s="314"/>
      <c r="B104" s="258" t="s">
        <v>118</v>
      </c>
      <c r="C104" s="259"/>
      <c r="D104" s="259"/>
      <c r="E104" s="259"/>
      <c r="F104" s="260"/>
      <c r="G104" s="274">
        <f>COUNTIF(I94:M103,"自動車（病院・診療所）")</f>
        <v>0</v>
      </c>
      <c r="H104" s="275"/>
      <c r="I104" s="258" t="s">
        <v>14</v>
      </c>
      <c r="J104" s="260"/>
      <c r="K104" s="263">
        <f>17000*G104</f>
        <v>0</v>
      </c>
      <c r="L104" s="264"/>
      <c r="M104" s="120" t="s">
        <v>11</v>
      </c>
      <c r="N104" s="49"/>
      <c r="O104" s="49"/>
      <c r="P104" s="49"/>
      <c r="Q104" s="49"/>
      <c r="R104" s="49"/>
      <c r="S104" s="47"/>
    </row>
    <row r="105" spans="1:19" s="1" customFormat="1" ht="33" customHeight="1" thickBot="1">
      <c r="A105" s="314"/>
      <c r="B105" s="258" t="s">
        <v>119</v>
      </c>
      <c r="C105" s="259"/>
      <c r="D105" s="259"/>
      <c r="E105" s="259"/>
      <c r="F105" s="260"/>
      <c r="G105" s="274">
        <f>COUNTIF(I94:M103,"自動車（通所系）")</f>
        <v>0</v>
      </c>
      <c r="H105" s="275"/>
      <c r="I105" s="258" t="s">
        <v>14</v>
      </c>
      <c r="J105" s="260"/>
      <c r="K105" s="263">
        <f>18000*G105</f>
        <v>0</v>
      </c>
      <c r="L105" s="264"/>
      <c r="M105" s="120" t="s">
        <v>11</v>
      </c>
      <c r="N105" s="49"/>
      <c r="O105" s="49"/>
      <c r="P105" s="49"/>
      <c r="Q105" s="49"/>
      <c r="R105" s="49"/>
      <c r="S105" s="47"/>
    </row>
    <row r="106" spans="1:19" s="1" customFormat="1" ht="33" customHeight="1" thickBot="1">
      <c r="A106" s="314"/>
      <c r="B106" s="258" t="s">
        <v>120</v>
      </c>
      <c r="C106" s="259"/>
      <c r="D106" s="259"/>
      <c r="E106" s="259"/>
      <c r="F106" s="260"/>
      <c r="G106" s="276">
        <f>COUNTIF(I94:M103,"自動車（入所系）")</f>
        <v>0</v>
      </c>
      <c r="H106" s="277"/>
      <c r="I106" s="258" t="s">
        <v>14</v>
      </c>
      <c r="J106" s="260"/>
      <c r="K106" s="263">
        <f>11000*G106</f>
        <v>0</v>
      </c>
      <c r="L106" s="264"/>
      <c r="M106" s="120" t="s">
        <v>11</v>
      </c>
      <c r="N106" s="49"/>
      <c r="O106" s="49"/>
      <c r="P106" s="49"/>
      <c r="Q106" s="49"/>
      <c r="R106" s="49"/>
      <c r="S106" s="47"/>
    </row>
    <row r="107" spans="1:19" s="1" customFormat="1" ht="33" customHeight="1" thickBot="1">
      <c r="A107" s="314"/>
      <c r="B107" s="258" t="s">
        <v>121</v>
      </c>
      <c r="C107" s="259"/>
      <c r="D107" s="259"/>
      <c r="E107" s="259"/>
      <c r="F107" s="259"/>
      <c r="G107" s="274">
        <f>COUNTIF(I94:M103,"自動車（訪問系）")</f>
        <v>0</v>
      </c>
      <c r="H107" s="275"/>
      <c r="I107" s="259" t="s">
        <v>14</v>
      </c>
      <c r="J107" s="260"/>
      <c r="K107" s="263">
        <f>11000*G107</f>
        <v>0</v>
      </c>
      <c r="L107" s="264"/>
      <c r="M107" s="120" t="s">
        <v>11</v>
      </c>
      <c r="N107" s="49"/>
      <c r="P107" s="49"/>
      <c r="Q107" s="49"/>
      <c r="R107" s="49"/>
      <c r="S107" s="47"/>
    </row>
    <row r="108" spans="1:19" s="1" customFormat="1" ht="33" customHeight="1" thickBot="1">
      <c r="A108" s="314"/>
      <c r="B108" s="258" t="s">
        <v>123</v>
      </c>
      <c r="C108" s="259"/>
      <c r="D108" s="259"/>
      <c r="E108" s="259"/>
      <c r="F108" s="260"/>
      <c r="G108" s="261">
        <f>COUNTIF(I92:M101,"自動二輪車等（病院・診療所）")</f>
        <v>0</v>
      </c>
      <c r="H108" s="262"/>
      <c r="I108" s="258" t="s">
        <v>14</v>
      </c>
      <c r="J108" s="260"/>
      <c r="K108" s="263">
        <f>4700*G108</f>
        <v>0</v>
      </c>
      <c r="L108" s="264"/>
      <c r="M108" s="120" t="s">
        <v>11</v>
      </c>
      <c r="N108" s="49"/>
      <c r="O108" s="49"/>
      <c r="P108" s="49"/>
      <c r="Q108" s="49"/>
      <c r="R108" s="49"/>
      <c r="S108" s="47"/>
    </row>
    <row r="109" spans="1:19" s="1" customFormat="1" ht="33" customHeight="1" thickBot="1">
      <c r="A109" s="314"/>
      <c r="B109" s="258" t="s">
        <v>124</v>
      </c>
      <c r="C109" s="259"/>
      <c r="D109" s="259"/>
      <c r="E109" s="259"/>
      <c r="F109" s="260"/>
      <c r="G109" s="261">
        <f>COUNTIF(I94:M103,"自動二輪車等（訪問系）")</f>
        <v>0</v>
      </c>
      <c r="H109" s="262"/>
      <c r="I109" s="258" t="s">
        <v>14</v>
      </c>
      <c r="J109" s="260"/>
      <c r="K109" s="263">
        <f>3000*G109</f>
        <v>0</v>
      </c>
      <c r="L109" s="264"/>
      <c r="M109" s="120" t="s">
        <v>11</v>
      </c>
      <c r="N109" s="49"/>
      <c r="P109" s="49"/>
      <c r="Q109" s="49"/>
      <c r="R109" s="49"/>
      <c r="S109" s="47"/>
    </row>
    <row r="110" spans="1:19" s="1" customFormat="1" ht="28.5" customHeight="1" thickBot="1">
      <c r="A110" s="315"/>
      <c r="B110" s="265" t="s">
        <v>97</v>
      </c>
      <c r="C110" s="266"/>
      <c r="D110" s="266"/>
      <c r="E110" s="266"/>
      <c r="F110" s="267"/>
      <c r="G110" s="268">
        <f>SUM(G104:H109)</f>
        <v>0</v>
      </c>
      <c r="H110" s="269"/>
      <c r="I110" s="270" t="s">
        <v>98</v>
      </c>
      <c r="J110" s="271"/>
      <c r="K110" s="272">
        <f>SUM(K104:L109)</f>
        <v>0</v>
      </c>
      <c r="L110" s="273"/>
      <c r="M110" s="106" t="s">
        <v>11</v>
      </c>
      <c r="N110" s="49"/>
      <c r="O110" s="49"/>
      <c r="P110" s="49"/>
      <c r="Q110" s="49"/>
      <c r="R110" s="49"/>
      <c r="S110" s="47"/>
    </row>
    <row r="111" spans="1:19" s="1" customFormat="1" ht="21.45" customHeight="1" thickBot="1">
      <c r="A111" s="162"/>
      <c r="B111" s="19" t="s">
        <v>113</v>
      </c>
      <c r="C111" s="49"/>
      <c r="D111" s="7"/>
      <c r="E111" s="7"/>
      <c r="F111" s="7"/>
      <c r="G111" s="7"/>
      <c r="H111" s="7"/>
      <c r="I111" s="7"/>
      <c r="J111" s="7"/>
      <c r="K111" s="7"/>
      <c r="L111" s="7"/>
      <c r="M111" s="7"/>
      <c r="N111" s="7"/>
      <c r="O111" s="7"/>
      <c r="P111" s="244" t="s">
        <v>115</v>
      </c>
      <c r="Q111" s="244"/>
      <c r="R111" s="8"/>
      <c r="S111" s="47"/>
    </row>
    <row r="112" spans="1:19" s="1" customFormat="1" ht="21.45" customHeight="1" thickBot="1">
      <c r="A112" s="63"/>
      <c r="B112" s="117"/>
      <c r="C112" s="49"/>
      <c r="D112" s="7"/>
      <c r="E112" s="7"/>
      <c r="F112" s="7"/>
      <c r="G112" s="7"/>
      <c r="H112" s="7"/>
      <c r="I112" s="7"/>
      <c r="J112" s="7"/>
      <c r="K112" s="7"/>
      <c r="L112" s="7"/>
      <c r="M112" s="7"/>
      <c r="N112" s="7"/>
      <c r="O112" s="7"/>
      <c r="P112" s="245">
        <f>SUM(G107,G109)</f>
        <v>0</v>
      </c>
      <c r="Q112" s="246"/>
      <c r="R112" s="8"/>
      <c r="S112" s="47"/>
    </row>
    <row r="113" spans="1:19" s="1" customFormat="1" ht="20.399999999999999" customHeight="1" thickBot="1">
      <c r="A113" s="63"/>
      <c r="B113" s="112" t="s">
        <v>78</v>
      </c>
      <c r="C113" s="113"/>
      <c r="D113" s="114"/>
      <c r="E113" s="114"/>
      <c r="F113" s="114"/>
      <c r="G113" s="111"/>
      <c r="H113" s="111"/>
      <c r="I113" s="111"/>
      <c r="J113" s="111"/>
      <c r="K113" s="111"/>
      <c r="L113" s="111"/>
      <c r="M113" s="111"/>
      <c r="N113" s="111"/>
      <c r="O113" s="111"/>
      <c r="P113" s="111"/>
      <c r="Q113" s="111"/>
      <c r="R113" s="11"/>
      <c r="S113" s="64"/>
    </row>
    <row r="114" spans="1:19" s="1" customFormat="1" ht="33" customHeight="1" thickBot="1">
      <c r="A114" s="63"/>
      <c r="B114" s="118" t="s">
        <v>77</v>
      </c>
      <c r="C114" s="119"/>
      <c r="D114" s="247" t="s">
        <v>66</v>
      </c>
      <c r="E114" s="247"/>
      <c r="F114" s="248" t="s">
        <v>67</v>
      </c>
      <c r="G114" s="249"/>
      <c r="H114" s="249"/>
      <c r="I114" s="250"/>
      <c r="J114" s="251" t="s">
        <v>70</v>
      </c>
      <c r="K114" s="252"/>
      <c r="L114" s="252"/>
      <c r="M114" s="253"/>
      <c r="N114" s="254" t="s">
        <v>96</v>
      </c>
      <c r="O114" s="255"/>
      <c r="P114" s="256" t="s">
        <v>79</v>
      </c>
      <c r="Q114" s="257"/>
      <c r="R114" s="11"/>
      <c r="S114" s="47"/>
    </row>
    <row r="115" spans="1:19" s="1" customFormat="1" ht="19.5" customHeight="1" thickBot="1">
      <c r="A115" s="63"/>
      <c r="B115" s="234" t="s">
        <v>75</v>
      </c>
      <c r="C115" s="235"/>
      <c r="D115" s="236" t="s">
        <v>71</v>
      </c>
      <c r="E115" s="237"/>
      <c r="F115" s="238" t="s">
        <v>68</v>
      </c>
      <c r="G115" s="239"/>
      <c r="H115" s="239"/>
      <c r="I115" s="240"/>
      <c r="J115" s="236" t="s">
        <v>69</v>
      </c>
      <c r="K115" s="241"/>
      <c r="L115" s="241"/>
      <c r="M115" s="237"/>
      <c r="N115" s="238" t="s">
        <v>72</v>
      </c>
      <c r="O115" s="239"/>
      <c r="P115" s="242" t="s">
        <v>80</v>
      </c>
      <c r="Q115" s="243"/>
      <c r="R115" s="11"/>
      <c r="S115" s="47"/>
    </row>
    <row r="116" spans="1:19" s="1" customFormat="1" ht="21.75" customHeight="1" thickBot="1">
      <c r="A116" s="63"/>
      <c r="B116" s="153"/>
      <c r="C116" s="154" t="s">
        <v>76</v>
      </c>
      <c r="D116" s="225"/>
      <c r="E116" s="225"/>
      <c r="F116" s="226"/>
      <c r="G116" s="227"/>
      <c r="H116" s="227"/>
      <c r="I116" s="228"/>
      <c r="J116" s="226"/>
      <c r="K116" s="227"/>
      <c r="L116" s="227"/>
      <c r="M116" s="228"/>
      <c r="N116" s="229" t="e">
        <f>ROUNDUP(F116/J116,0)</f>
        <v>#DIV/0!</v>
      </c>
      <c r="O116" s="230"/>
      <c r="P116" s="231" t="e">
        <f>N116</f>
        <v>#DIV/0!</v>
      </c>
      <c r="Q116" s="232"/>
      <c r="R116" s="11"/>
      <c r="S116" s="47"/>
    </row>
    <row r="117" spans="1:19" s="20" customFormat="1" ht="20.399999999999999" customHeight="1">
      <c r="A117" s="158"/>
      <c r="B117" s="145" t="s">
        <v>64</v>
      </c>
      <c r="C117" s="38" t="s">
        <v>107</v>
      </c>
      <c r="D117" s="146"/>
      <c r="E117" s="146"/>
      <c r="F117" s="146"/>
      <c r="G117" s="146"/>
      <c r="H117" s="146"/>
      <c r="I117" s="146"/>
      <c r="J117" s="146"/>
      <c r="K117" s="146"/>
      <c r="L117" s="146"/>
      <c r="M117" s="146"/>
      <c r="N117" s="146"/>
      <c r="O117" s="146"/>
      <c r="P117" s="146"/>
      <c r="Q117" s="17"/>
      <c r="R117" s="146"/>
      <c r="S117" s="147"/>
    </row>
    <row r="118" spans="1:19" s="20" customFormat="1" ht="20.399999999999999" customHeight="1">
      <c r="A118" s="158"/>
      <c r="B118" s="145"/>
      <c r="C118" s="38" t="s">
        <v>74</v>
      </c>
      <c r="D118" s="146"/>
      <c r="E118" s="146"/>
      <c r="F118" s="146"/>
      <c r="G118" s="146"/>
      <c r="H118" s="146"/>
      <c r="I118" s="146"/>
      <c r="J118" s="146"/>
      <c r="K118" s="146"/>
      <c r="L118" s="146"/>
      <c r="M118" s="146"/>
      <c r="N118" s="146"/>
      <c r="O118" s="146"/>
      <c r="P118" s="146"/>
      <c r="Q118" s="17"/>
      <c r="R118" s="146"/>
      <c r="S118" s="147"/>
    </row>
    <row r="119" spans="1:19" s="20" customFormat="1" ht="20.399999999999999" customHeight="1">
      <c r="A119" s="158"/>
      <c r="B119" s="145"/>
      <c r="C119" s="38" t="s">
        <v>73</v>
      </c>
      <c r="D119" s="146"/>
      <c r="E119" s="146"/>
      <c r="F119" s="146"/>
      <c r="G119" s="146"/>
      <c r="H119" s="146"/>
      <c r="I119" s="146"/>
      <c r="J119" s="146"/>
      <c r="K119" s="146"/>
      <c r="L119" s="146"/>
      <c r="M119" s="146"/>
      <c r="N119" s="146"/>
      <c r="O119" s="146"/>
      <c r="P119" s="146"/>
      <c r="Q119" s="17"/>
      <c r="R119" s="146"/>
      <c r="S119" s="147"/>
    </row>
    <row r="120" spans="1:19" s="1" customFormat="1" ht="21.45" customHeight="1">
      <c r="A120" s="63"/>
      <c r="B120" s="19"/>
      <c r="C120" s="156"/>
      <c r="D120" s="156"/>
      <c r="E120" s="156"/>
      <c r="F120" s="156"/>
      <c r="G120" s="156"/>
      <c r="H120" s="156"/>
      <c r="I120" s="156"/>
      <c r="J120" s="156"/>
      <c r="K120" s="156"/>
      <c r="L120" s="156"/>
      <c r="M120" s="156"/>
      <c r="N120" s="156"/>
      <c r="O120" s="156"/>
      <c r="P120" s="156"/>
      <c r="Q120" s="156"/>
      <c r="R120" s="156"/>
      <c r="S120" s="157"/>
    </row>
    <row r="121" spans="1:19" s="34" customFormat="1" ht="18.45" customHeight="1">
      <c r="A121" s="65"/>
      <c r="B121" s="39" t="s">
        <v>21</v>
      </c>
      <c r="C121" s="18"/>
      <c r="D121" s="36"/>
      <c r="E121" s="36"/>
      <c r="F121" s="36"/>
      <c r="G121" s="36"/>
      <c r="H121" s="36"/>
      <c r="I121" s="36"/>
      <c r="J121" s="36"/>
      <c r="K121" s="36"/>
      <c r="L121" s="36"/>
      <c r="M121" s="36"/>
      <c r="N121" s="36"/>
      <c r="O121" s="36"/>
      <c r="P121" s="36"/>
      <c r="Q121" s="33"/>
      <c r="R121" s="36"/>
      <c r="S121" s="66"/>
    </row>
    <row r="122" spans="1:19" s="34" customFormat="1" ht="18.45" customHeight="1">
      <c r="A122" s="65"/>
      <c r="B122" s="39" t="s">
        <v>46</v>
      </c>
      <c r="C122" s="18"/>
      <c r="D122" s="36"/>
      <c r="E122" s="36"/>
      <c r="F122" s="36"/>
      <c r="G122" s="36"/>
      <c r="H122" s="36"/>
      <c r="I122" s="36"/>
      <c r="J122" s="36"/>
      <c r="K122" s="36"/>
      <c r="L122" s="36"/>
      <c r="M122" s="36"/>
      <c r="N122" s="36"/>
      <c r="O122" s="36"/>
      <c r="P122" s="36"/>
      <c r="Q122" s="33"/>
      <c r="R122" s="36"/>
      <c r="S122" s="66"/>
    </row>
    <row r="123" spans="1:19" s="34" customFormat="1" ht="18.45" customHeight="1">
      <c r="A123" s="65"/>
      <c r="B123" s="39" t="s">
        <v>106</v>
      </c>
      <c r="C123" s="18"/>
      <c r="D123" s="36"/>
      <c r="E123" s="36"/>
      <c r="F123" s="36"/>
      <c r="G123" s="36"/>
      <c r="H123" s="36"/>
      <c r="I123" s="36"/>
      <c r="J123" s="36"/>
      <c r="K123" s="36"/>
      <c r="L123" s="36"/>
      <c r="M123" s="36"/>
      <c r="N123" s="36"/>
      <c r="O123" s="36"/>
      <c r="P123" s="36"/>
      <c r="Q123" s="33"/>
      <c r="R123" s="36"/>
      <c r="S123" s="66"/>
    </row>
    <row r="124" spans="1:19" s="34" customFormat="1" ht="18.45" customHeight="1">
      <c r="A124" s="65"/>
      <c r="B124" s="39"/>
      <c r="C124" s="18"/>
      <c r="D124" s="36"/>
      <c r="E124" s="36"/>
      <c r="F124" s="36"/>
      <c r="G124" s="36"/>
      <c r="H124" s="36"/>
      <c r="I124" s="36"/>
      <c r="J124" s="36"/>
      <c r="K124" s="36"/>
      <c r="L124" s="36"/>
      <c r="M124" s="36"/>
      <c r="N124" s="36"/>
      <c r="O124" s="36"/>
      <c r="P124" s="36"/>
      <c r="Q124" s="33"/>
      <c r="R124" s="36"/>
      <c r="S124" s="66"/>
    </row>
    <row r="125" spans="1:19" s="34" customFormat="1" ht="18" customHeight="1">
      <c r="A125" s="65"/>
      <c r="B125" s="18" t="s">
        <v>9</v>
      </c>
      <c r="C125" s="39"/>
      <c r="D125" s="36"/>
      <c r="E125" s="36"/>
      <c r="F125" s="36"/>
      <c r="G125" s="36"/>
      <c r="H125" s="36"/>
      <c r="I125" s="36"/>
      <c r="J125" s="36"/>
      <c r="K125" s="36"/>
      <c r="L125" s="36"/>
      <c r="M125" s="36"/>
      <c r="N125" s="36"/>
      <c r="O125" s="36"/>
      <c r="P125" s="36"/>
      <c r="Q125" s="33"/>
      <c r="R125" s="36"/>
      <c r="S125" s="66"/>
    </row>
    <row r="126" spans="1:19" s="34" customFormat="1" ht="18" customHeight="1">
      <c r="A126" s="65"/>
      <c r="B126" s="18" t="s">
        <v>10</v>
      </c>
      <c r="C126" s="39"/>
      <c r="D126" s="36"/>
      <c r="E126" s="36"/>
      <c r="F126" s="36"/>
      <c r="G126" s="36"/>
      <c r="H126" s="36"/>
      <c r="I126" s="36"/>
      <c r="J126" s="36"/>
      <c r="K126" s="36"/>
      <c r="L126" s="36"/>
      <c r="M126" s="36"/>
      <c r="N126" s="36"/>
      <c r="O126" s="36"/>
      <c r="P126" s="36"/>
      <c r="Q126" s="33"/>
      <c r="R126" s="36"/>
      <c r="S126" s="66"/>
    </row>
    <row r="127" spans="1:19" s="34" customFormat="1" ht="18.600000000000001" customHeight="1">
      <c r="A127" s="65"/>
      <c r="B127" s="33" t="s">
        <v>36</v>
      </c>
      <c r="C127" s="39"/>
      <c r="D127" s="36"/>
      <c r="E127" s="36"/>
      <c r="F127" s="36"/>
      <c r="G127" s="36"/>
      <c r="H127" s="36"/>
      <c r="I127" s="36"/>
      <c r="J127" s="36"/>
      <c r="K127" s="36"/>
      <c r="L127" s="36"/>
      <c r="M127" s="36"/>
      <c r="N127" s="36"/>
      <c r="O127" s="36"/>
      <c r="P127" s="36"/>
      <c r="Q127" s="33"/>
      <c r="R127" s="36"/>
      <c r="S127" s="66"/>
    </row>
    <row r="128" spans="1:19" s="34" customFormat="1" ht="37.5" customHeight="1">
      <c r="A128" s="65"/>
      <c r="B128" s="58"/>
      <c r="C128" s="233" t="s">
        <v>27</v>
      </c>
      <c r="D128" s="233"/>
      <c r="E128" s="233"/>
      <c r="F128" s="233"/>
      <c r="G128" s="233"/>
      <c r="H128" s="233"/>
      <c r="I128" s="233"/>
      <c r="J128" s="233"/>
      <c r="K128" s="233"/>
      <c r="L128" s="233"/>
      <c r="M128" s="233"/>
      <c r="N128" s="233"/>
      <c r="O128" s="233"/>
      <c r="P128" s="233"/>
      <c r="Q128" s="233"/>
      <c r="R128" s="233"/>
      <c r="S128" s="66"/>
    </row>
    <row r="129" spans="1:16384" s="34" customFormat="1" ht="18.600000000000001" customHeight="1">
      <c r="A129" s="65"/>
      <c r="B129" s="58"/>
      <c r="C129" s="39" t="s">
        <v>128</v>
      </c>
      <c r="D129" s="36"/>
      <c r="E129" s="36"/>
      <c r="F129" s="36"/>
      <c r="G129" s="36"/>
      <c r="H129" s="36"/>
      <c r="I129" s="36"/>
      <c r="J129" s="36"/>
      <c r="K129" s="36"/>
      <c r="L129" s="36"/>
      <c r="M129" s="36"/>
      <c r="N129" s="36"/>
      <c r="O129" s="36"/>
      <c r="P129" s="36"/>
      <c r="Q129" s="33"/>
      <c r="R129" s="36"/>
      <c r="S129" s="66"/>
    </row>
    <row r="130" spans="1:16384" s="34" customFormat="1" ht="18.600000000000001" customHeight="1">
      <c r="A130" s="65"/>
      <c r="B130" s="58"/>
      <c r="C130" s="39" t="s">
        <v>28</v>
      </c>
      <c r="D130" s="36"/>
      <c r="E130" s="36"/>
      <c r="F130" s="36"/>
      <c r="G130" s="36"/>
      <c r="H130" s="36"/>
      <c r="I130" s="36"/>
      <c r="J130" s="36"/>
      <c r="K130" s="36"/>
      <c r="L130" s="36"/>
      <c r="M130" s="36"/>
      <c r="N130" s="36"/>
      <c r="O130" s="36"/>
      <c r="P130" s="36"/>
      <c r="Q130" s="33"/>
      <c r="R130" s="36"/>
      <c r="S130" s="66"/>
    </row>
    <row r="131" spans="1:16384" s="1" customFormat="1" ht="18.45" customHeight="1" thickBot="1">
      <c r="A131" s="67"/>
      <c r="B131" s="68"/>
      <c r="C131" s="11"/>
      <c r="D131" s="11"/>
      <c r="E131" s="11"/>
      <c r="F131" s="11"/>
      <c r="G131" s="11"/>
      <c r="H131" s="11"/>
      <c r="I131" s="11"/>
      <c r="J131" s="11"/>
      <c r="K131" s="11"/>
      <c r="L131" s="11"/>
      <c r="M131" s="11"/>
      <c r="N131" s="11"/>
      <c r="O131" s="11"/>
      <c r="P131" s="11"/>
      <c r="Q131" s="11"/>
      <c r="R131" s="11"/>
      <c r="S131" s="64"/>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7" t="s">
        <v>19</v>
      </c>
      <c r="B132" s="208"/>
      <c r="C132" s="208"/>
      <c r="D132" s="208"/>
      <c r="E132" s="208"/>
      <c r="F132" s="208"/>
      <c r="G132" s="208"/>
      <c r="H132" s="208"/>
      <c r="I132" s="208"/>
      <c r="J132" s="208"/>
      <c r="K132" s="208"/>
      <c r="L132" s="208"/>
      <c r="M132" s="208"/>
      <c r="N132" s="208"/>
      <c r="O132" s="208"/>
      <c r="P132" s="208"/>
      <c r="Q132" s="208"/>
      <c r="R132" s="208"/>
      <c r="S132" s="209"/>
    </row>
    <row r="133" spans="1:16384" s="59" customFormat="1" ht="12" customHeight="1" thickBot="1">
      <c r="A133" s="96"/>
      <c r="B133" s="97"/>
      <c r="C133" s="97"/>
      <c r="D133" s="97"/>
      <c r="E133" s="97"/>
      <c r="F133" s="97"/>
      <c r="G133" s="97"/>
      <c r="H133" s="97"/>
      <c r="I133" s="97"/>
      <c r="J133" s="97"/>
      <c r="K133" s="97"/>
      <c r="L133" s="97"/>
      <c r="M133" s="97"/>
      <c r="N133" s="97"/>
      <c r="O133" s="97"/>
      <c r="P133" s="97"/>
      <c r="Q133" s="97"/>
      <c r="R133" s="97"/>
      <c r="S133" s="98"/>
    </row>
    <row r="134" spans="1:16384" s="43" customFormat="1" ht="28.2" customHeight="1" thickTop="1">
      <c r="A134" s="99"/>
      <c r="B134" s="210" t="s">
        <v>60</v>
      </c>
      <c r="C134" s="210"/>
      <c r="D134" s="211">
        <f>E42+IF(D78="",0,(IF(D78&gt;=50000,D78)))</f>
        <v>120000</v>
      </c>
      <c r="E134" s="211"/>
      <c r="F134" s="211"/>
      <c r="G134" s="61"/>
      <c r="H134" s="212" t="s">
        <v>37</v>
      </c>
      <c r="I134" s="213"/>
      <c r="J134" s="213"/>
      <c r="K134" s="213"/>
      <c r="L134" s="213"/>
      <c r="M134" s="213"/>
      <c r="N134" s="214"/>
      <c r="O134" s="218">
        <f>SUM(D134:F135)</f>
        <v>120000</v>
      </c>
      <c r="P134" s="218"/>
      <c r="Q134" s="219"/>
      <c r="R134" s="100"/>
      <c r="S134" s="101"/>
    </row>
    <row r="135" spans="1:16384" s="43" customFormat="1" ht="28.2" customHeight="1" thickBot="1">
      <c r="A135" s="99"/>
      <c r="B135" s="210" t="s">
        <v>61</v>
      </c>
      <c r="C135" s="210"/>
      <c r="D135" s="222">
        <f>K110</f>
        <v>0</v>
      </c>
      <c r="E135" s="223"/>
      <c r="F135" s="224"/>
      <c r="G135" s="61"/>
      <c r="H135" s="215"/>
      <c r="I135" s="216"/>
      <c r="J135" s="216"/>
      <c r="K135" s="216"/>
      <c r="L135" s="216"/>
      <c r="M135" s="216"/>
      <c r="N135" s="217"/>
      <c r="O135" s="220"/>
      <c r="P135" s="220"/>
      <c r="Q135" s="221"/>
      <c r="R135" s="100"/>
      <c r="S135" s="101"/>
    </row>
    <row r="136" spans="1:16384" s="43" customFormat="1" ht="22.8" thickTop="1">
      <c r="A136" s="99"/>
      <c r="B136" s="203"/>
      <c r="C136" s="204"/>
      <c r="D136" s="205"/>
      <c r="E136" s="206"/>
      <c r="F136" s="206"/>
      <c r="G136" s="100"/>
      <c r="H136" s="100"/>
      <c r="I136" s="100"/>
      <c r="J136" s="100"/>
      <c r="K136" s="100"/>
      <c r="L136" s="100"/>
      <c r="M136" s="100"/>
      <c r="N136" s="100"/>
      <c r="O136" s="100"/>
      <c r="P136" s="100"/>
      <c r="Q136" s="100"/>
      <c r="R136" s="61" t="s">
        <v>20</v>
      </c>
      <c r="S136" s="101"/>
    </row>
    <row r="137" spans="1:16384" ht="18.600000000000001" thickBot="1">
      <c r="A137" s="102"/>
      <c r="B137" s="103"/>
      <c r="C137" s="103"/>
      <c r="D137" s="103"/>
      <c r="E137" s="103"/>
      <c r="F137" s="103"/>
      <c r="G137" s="103"/>
      <c r="H137" s="103"/>
      <c r="I137" s="103"/>
      <c r="J137" s="103"/>
      <c r="K137" s="103"/>
      <c r="L137" s="103"/>
      <c r="M137" s="103"/>
      <c r="N137" s="103"/>
      <c r="O137" s="103"/>
      <c r="P137" s="103"/>
      <c r="Q137" s="103"/>
      <c r="R137" s="103"/>
      <c r="S137" s="104"/>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E39:G39"/>
    <mergeCell ref="B136:C136"/>
    <mergeCell ref="D134:F134"/>
    <mergeCell ref="D136:F136"/>
    <mergeCell ref="B135:C135"/>
    <mergeCell ref="D135:F135"/>
    <mergeCell ref="I108:J108"/>
    <mergeCell ref="K108:L108"/>
    <mergeCell ref="B79:S79"/>
    <mergeCell ref="B77:F77"/>
    <mergeCell ref="B78:C78"/>
    <mergeCell ref="D78:E78"/>
    <mergeCell ref="A91:S91"/>
    <mergeCell ref="C95:F95"/>
    <mergeCell ref="G95:H95"/>
    <mergeCell ref="A132:S132"/>
    <mergeCell ref="B108:F108"/>
    <mergeCell ref="G108:H108"/>
    <mergeCell ref="I100:M100"/>
    <mergeCell ref="I95:M95"/>
    <mergeCell ref="C96:F96"/>
    <mergeCell ref="G96:H96"/>
    <mergeCell ref="I96:M96"/>
    <mergeCell ref="I97:M97"/>
    <mergeCell ref="A33:S33"/>
    <mergeCell ref="R2:S2"/>
    <mergeCell ref="A3:S3"/>
    <mergeCell ref="D7:S7"/>
    <mergeCell ref="D8:S8"/>
    <mergeCell ref="D9:S9"/>
    <mergeCell ref="D10:S12"/>
    <mergeCell ref="B134:C134"/>
    <mergeCell ref="O134:Q135"/>
    <mergeCell ref="H134:N135"/>
    <mergeCell ref="A93:A110"/>
    <mergeCell ref="B93:F93"/>
    <mergeCell ref="G93:H93"/>
    <mergeCell ref="I93:M93"/>
    <mergeCell ref="C94:F94"/>
    <mergeCell ref="G94:H94"/>
    <mergeCell ref="I94:M94"/>
    <mergeCell ref="B57:C57"/>
    <mergeCell ref="B35:S36"/>
    <mergeCell ref="B37:S37"/>
    <mergeCell ref="C128:R128"/>
    <mergeCell ref="C102:F102"/>
    <mergeCell ref="B76:F76"/>
    <mergeCell ref="A34:S34"/>
    <mergeCell ref="Q4:S4"/>
    <mergeCell ref="P13:Q13"/>
    <mergeCell ref="R13:S13"/>
    <mergeCell ref="K13:M13"/>
    <mergeCell ref="N13:O13"/>
    <mergeCell ref="C19:C20"/>
    <mergeCell ref="D20:S20"/>
    <mergeCell ref="D15:S15"/>
    <mergeCell ref="D17:S17"/>
    <mergeCell ref="O19:R19"/>
    <mergeCell ref="D16:S16"/>
    <mergeCell ref="E13:J13"/>
    <mergeCell ref="C13:C14"/>
    <mergeCell ref="O18:P18"/>
    <mergeCell ref="Q18:S18"/>
    <mergeCell ref="D18:F18"/>
    <mergeCell ref="G18:J18"/>
    <mergeCell ref="D49:G49"/>
    <mergeCell ref="D50:G50"/>
    <mergeCell ref="K40:M40"/>
    <mergeCell ref="D14:S14"/>
    <mergeCell ref="D21:J21"/>
    <mergeCell ref="D22:J22"/>
    <mergeCell ref="O21:S21"/>
    <mergeCell ref="O22:S22"/>
    <mergeCell ref="A7:B22"/>
    <mergeCell ref="K21:N21"/>
    <mergeCell ref="K41:M41"/>
    <mergeCell ref="K39:M39"/>
    <mergeCell ref="H39:J39"/>
    <mergeCell ref="B46:C46"/>
    <mergeCell ref="B47:C47"/>
    <mergeCell ref="E41:F41"/>
    <mergeCell ref="B40:D40"/>
    <mergeCell ref="B41:D41"/>
    <mergeCell ref="K18:N18"/>
    <mergeCell ref="K19:N19"/>
    <mergeCell ref="E19:J19"/>
    <mergeCell ref="K22:N22"/>
    <mergeCell ref="E40:F40"/>
    <mergeCell ref="B39:D39"/>
    <mergeCell ref="D58:E58"/>
    <mergeCell ref="C71:S71"/>
    <mergeCell ref="G101:H101"/>
    <mergeCell ref="I101:M101"/>
    <mergeCell ref="I99:M99"/>
    <mergeCell ref="C100:F100"/>
    <mergeCell ref="G100:H100"/>
    <mergeCell ref="B25:R25"/>
    <mergeCell ref="C28:S28"/>
    <mergeCell ref="C31:S31"/>
    <mergeCell ref="B56:C56"/>
    <mergeCell ref="B49:C49"/>
    <mergeCell ref="E42:I42"/>
    <mergeCell ref="H40:J40"/>
    <mergeCell ref="O39:P39"/>
    <mergeCell ref="C98:F98"/>
    <mergeCell ref="G98:H98"/>
    <mergeCell ref="I98:M98"/>
    <mergeCell ref="C99:F99"/>
    <mergeCell ref="C26:R26"/>
    <mergeCell ref="C97:F97"/>
    <mergeCell ref="C29:R29"/>
    <mergeCell ref="C30:R30"/>
    <mergeCell ref="D61:E61"/>
    <mergeCell ref="B115:C115"/>
    <mergeCell ref="A1:C1"/>
    <mergeCell ref="B60:C60"/>
    <mergeCell ref="B61:C61"/>
    <mergeCell ref="B62:C62"/>
    <mergeCell ref="B58:C58"/>
    <mergeCell ref="B59:C59"/>
    <mergeCell ref="K107:L107"/>
    <mergeCell ref="C103:F103"/>
    <mergeCell ref="G103:H103"/>
    <mergeCell ref="I103:M103"/>
    <mergeCell ref="B104:F104"/>
    <mergeCell ref="G104:H104"/>
    <mergeCell ref="I104:J104"/>
    <mergeCell ref="K104:L104"/>
    <mergeCell ref="G107:H107"/>
    <mergeCell ref="I107:J107"/>
    <mergeCell ref="G102:H102"/>
    <mergeCell ref="I102:M102"/>
    <mergeCell ref="H41:J41"/>
    <mergeCell ref="B50:C50"/>
    <mergeCell ref="G99:H99"/>
    <mergeCell ref="D62:E62"/>
    <mergeCell ref="G97:H97"/>
    <mergeCell ref="G110:H110"/>
    <mergeCell ref="D116:E116"/>
    <mergeCell ref="F116:I116"/>
    <mergeCell ref="J116:M116"/>
    <mergeCell ref="N116:O116"/>
    <mergeCell ref="P116:Q116"/>
    <mergeCell ref="P112:Q112"/>
    <mergeCell ref="D114:E114"/>
    <mergeCell ref="F114:I114"/>
    <mergeCell ref="J114:M114"/>
    <mergeCell ref="N114:O114"/>
    <mergeCell ref="P114:Q114"/>
    <mergeCell ref="N115:O115"/>
    <mergeCell ref="D115:E115"/>
    <mergeCell ref="F115:I115"/>
    <mergeCell ref="J115:M115"/>
    <mergeCell ref="P115:Q115"/>
    <mergeCell ref="B53:C53"/>
    <mergeCell ref="B54:C54"/>
    <mergeCell ref="D56:E56"/>
    <mergeCell ref="D57:E57"/>
    <mergeCell ref="D59:E59"/>
    <mergeCell ref="D60:E60"/>
    <mergeCell ref="C101:F101"/>
    <mergeCell ref="P111:Q111"/>
    <mergeCell ref="B109:F109"/>
    <mergeCell ref="G109:H109"/>
    <mergeCell ref="I109:J109"/>
    <mergeCell ref="K109:L109"/>
    <mergeCell ref="B105:F105"/>
    <mergeCell ref="G105:H105"/>
    <mergeCell ref="I105:J105"/>
    <mergeCell ref="K105:L105"/>
    <mergeCell ref="B106:F106"/>
    <mergeCell ref="G106:H106"/>
    <mergeCell ref="I106:J106"/>
    <mergeCell ref="K106:L106"/>
    <mergeCell ref="B107:F107"/>
    <mergeCell ref="I110:J110"/>
    <mergeCell ref="K110:L110"/>
    <mergeCell ref="B110:F110"/>
  </mergeCells>
  <phoneticPr fontId="1"/>
  <hyperlinks>
    <hyperlink ref="O22" r:id="rId1" xr:uid="{8A774AAB-F007-4512-98E5-1C62896549E6}"/>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xdr:col>
                    <xdr:colOff>45720</xdr:colOff>
                    <xdr:row>70</xdr:row>
                    <xdr:rowOff>22860</xdr:rowOff>
                  </from>
                  <to>
                    <xdr:col>2</xdr:col>
                    <xdr:colOff>45720</xdr:colOff>
                    <xdr:row>70</xdr:row>
                    <xdr:rowOff>213360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1</xdr:col>
                    <xdr:colOff>22860</xdr:colOff>
                    <xdr:row>88</xdr:row>
                    <xdr:rowOff>22860</xdr:rowOff>
                  </from>
                  <to>
                    <xdr:col>2</xdr:col>
                    <xdr:colOff>22860</xdr:colOff>
                    <xdr:row>89</xdr:row>
                    <xdr:rowOff>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xdr:col>
                    <xdr:colOff>38100</xdr:colOff>
                    <xdr:row>126</xdr:row>
                    <xdr:rowOff>198120</xdr:rowOff>
                  </from>
                  <to>
                    <xdr:col>2</xdr:col>
                    <xdr:colOff>441960</xdr:colOff>
                    <xdr:row>127</xdr:row>
                    <xdr:rowOff>236220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xdr:col>
                    <xdr:colOff>38100</xdr:colOff>
                    <xdr:row>128</xdr:row>
                    <xdr:rowOff>7620</xdr:rowOff>
                  </from>
                  <to>
                    <xdr:col>2</xdr:col>
                    <xdr:colOff>441960</xdr:colOff>
                    <xdr:row>129</xdr:row>
                    <xdr:rowOff>7620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1</xdr:col>
                    <xdr:colOff>38100</xdr:colOff>
                    <xdr:row>28</xdr:row>
                    <xdr:rowOff>99060</xdr:rowOff>
                  </from>
                  <to>
                    <xdr:col>2</xdr:col>
                    <xdr:colOff>38100</xdr:colOff>
                    <xdr:row>28</xdr:row>
                    <xdr:rowOff>327660</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1</xdr:col>
                    <xdr:colOff>38100</xdr:colOff>
                    <xdr:row>29</xdr:row>
                    <xdr:rowOff>175260</xdr:rowOff>
                  </from>
                  <to>
                    <xdr:col>2</xdr:col>
                    <xdr:colOff>38100</xdr:colOff>
                    <xdr:row>29</xdr:row>
                    <xdr:rowOff>403860</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4112" r:id="rId20" name="Check Box 16">
              <controlPr defaultSize="0" autoFill="0" autoLine="0" autoPict="0">
                <anchor moveWithCells="1">
                  <from>
                    <xdr:col>1</xdr:col>
                    <xdr:colOff>60960</xdr:colOff>
                    <xdr:row>30</xdr:row>
                    <xdr:rowOff>312420</xdr:rowOff>
                  </from>
                  <to>
                    <xdr:col>2</xdr:col>
                    <xdr:colOff>60960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D7DF25EC-082D-4C3F-8F38-43B97B39CA6D}">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 type="list" allowBlank="1" showInputMessage="1" showErrorMessage="1" xr:uid="{067FF3C9-33B9-4458-913D-1D81BF0BB375}">
          <x14:formula1>
            <xm:f>'C:\Users\m-numata83\AppData\Local\Microsoft\Windows\INetCache\Content.Outlook\JRS3U9LQ\[R4.12.1JTB共有　03 別記様式 申請書.xlsx]分類'!#REF!</xm:f>
          </x14:formula1>
          <xm:sqref>Q18:S18 K18:N18</xm:sqref>
        </x14:dataValidation>
        <x14:dataValidation type="list" allowBlank="1" showInputMessage="1" showErrorMessage="1" xr:uid="{BB1A9083-E319-4F35-B47A-9131F9DD5C21}">
          <x14:formula1>
            <xm:f>'\\jm0026-smb1\健康福祉部\健康福祉部本庁・地域機関共用\☆☆原油価格高騰対策支援センター\02 手引、記入例、Q&amp;A\02 記入例\[○児童養護施設等 記入例　【別記様式／申請書】.XLSX]光熱費支援金基準額'!#REF!</xm:f>
          </x14:formula1>
          <xm:sqref>K40:M41 B41:D41</xm:sqref>
        </x14:dataValidation>
        <x14:dataValidation type="list" allowBlank="1" showInputMessage="1" showErrorMessage="1" xr:uid="{D3AC8B4B-1BDD-4A20-88BC-8A97F783F919}">
          <x14:formula1>
            <xm:f>'\\jm0026-smb1\健康福祉部\健康福祉部本庁・地域機関共用\☆☆原油価格高騰対策支援センター\02 手引、記入例、Q&amp;A\02 記入例\[○児童養護施設等 記入例　【別記様式／申請書】.XLSX]分類'!#REF!</xm:f>
          </x14:formula1>
          <xm:sqref>C114 G94:G103 D50 B47 B50 I94:I103</xm:sqref>
        </x14:dataValidation>
        <x14:dataValidation type="list" allowBlank="1" showInputMessage="1" showErrorMessage="1" xr:uid="{369D6696-79CD-41D4-9630-AB3392194C7A}">
          <x14:formula1>
            <xm:f>分類!$B$2:$B$12</xm:f>
          </x14:formula1>
          <xm:sqref>D15:S15</xm:sqref>
        </x14:dataValidation>
        <x14:dataValidation type="list" allowBlank="1" showInputMessage="1" showErrorMessage="1" xr:uid="{5051BB36-B2BF-4C8E-A4E1-3DFC97094506}">
          <x14:formula1>
            <xm:f>光熱費支援金基準額!$C$3:$C$22</xm:f>
          </x14:formula1>
          <xm:sqref>B40:D40</xm:sqref>
        </x14:dataValidation>
        <x14:dataValidation type="list" allowBlank="1" showInputMessage="1" showErrorMessage="1" xr:uid="{BD1F6A74-AAF7-4D0E-92E1-0CB627DE2238}">
          <x14:formula1>
            <xm:f>光熱費支援金基準額!$C$20:$C$22</xm:f>
          </x14:formula1>
          <xm:sqref>B77:F77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89014-FC6C-46F5-9879-166B0A3020D3}">
  <sheetPr>
    <pageSetUpPr fitToPage="1"/>
  </sheetPr>
  <dimension ref="A1:XFD139"/>
  <sheetViews>
    <sheetView view="pageBreakPreview" zoomScale="80" zoomScaleNormal="100" zoomScaleSheetLayoutView="80" workbookViewId="0">
      <selection activeCell="A3" sqref="A3:S3"/>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423" t="s">
        <v>49</v>
      </c>
      <c r="B1" s="423"/>
      <c r="C1" s="423"/>
      <c r="S1" s="34"/>
      <c r="T1" t="s">
        <v>34</v>
      </c>
    </row>
    <row r="2" spans="1:20" ht="27.45" customHeight="1">
      <c r="Q2" s="21" t="s">
        <v>8</v>
      </c>
      <c r="R2" s="424"/>
      <c r="S2" s="424"/>
      <c r="T2" t="s">
        <v>33</v>
      </c>
    </row>
    <row r="3" spans="1:20" s="1" customFormat="1" ht="43.95" customHeight="1">
      <c r="A3" s="425" t="s">
        <v>111</v>
      </c>
      <c r="B3" s="425"/>
      <c r="C3" s="425"/>
      <c r="D3" s="425"/>
      <c r="E3" s="425"/>
      <c r="F3" s="425"/>
      <c r="G3" s="425"/>
      <c r="H3" s="425"/>
      <c r="I3" s="425"/>
      <c r="J3" s="425"/>
      <c r="K3" s="425"/>
      <c r="L3" s="425"/>
      <c r="M3" s="425"/>
      <c r="N3" s="425"/>
      <c r="O3" s="425"/>
      <c r="P3" s="425"/>
      <c r="Q3" s="425"/>
      <c r="R3" s="425"/>
      <c r="S3" s="425"/>
    </row>
    <row r="4" spans="1:20" s="1" customFormat="1" ht="19.5" customHeight="1">
      <c r="P4" s="4" t="s">
        <v>129</v>
      </c>
      <c r="Q4" s="426">
        <v>44905</v>
      </c>
      <c r="R4" s="426"/>
      <c r="S4" s="426"/>
    </row>
    <row r="5" spans="1:20" s="1" customFormat="1" ht="16.95" customHeight="1">
      <c r="A5" s="34" t="s">
        <v>16</v>
      </c>
    </row>
    <row r="6" spans="1:20" s="1" customFormat="1" ht="16.5" customHeight="1" thickBot="1"/>
    <row r="7" spans="1:20" s="1" customFormat="1" ht="19.2" customHeight="1">
      <c r="A7" s="427" t="s">
        <v>7</v>
      </c>
      <c r="B7" s="428"/>
      <c r="C7" s="22" t="s">
        <v>6</v>
      </c>
      <c r="D7" s="433" t="s">
        <v>182</v>
      </c>
      <c r="E7" s="434"/>
      <c r="F7" s="435"/>
      <c r="G7" s="435"/>
      <c r="H7" s="435"/>
      <c r="I7" s="435"/>
      <c r="J7" s="435"/>
      <c r="K7" s="435"/>
      <c r="L7" s="435"/>
      <c r="M7" s="435"/>
      <c r="N7" s="435"/>
      <c r="O7" s="435"/>
      <c r="P7" s="435"/>
      <c r="Q7" s="435"/>
      <c r="R7" s="435"/>
      <c r="S7" s="436"/>
    </row>
    <row r="8" spans="1:20" s="1" customFormat="1" ht="34.950000000000003" customHeight="1" thickBot="1">
      <c r="A8" s="429"/>
      <c r="B8" s="430"/>
      <c r="C8" s="23" t="s">
        <v>2</v>
      </c>
      <c r="D8" s="437" t="s">
        <v>183</v>
      </c>
      <c r="E8" s="438"/>
      <c r="F8" s="439"/>
      <c r="G8" s="439"/>
      <c r="H8" s="439"/>
      <c r="I8" s="439"/>
      <c r="J8" s="439"/>
      <c r="K8" s="439"/>
      <c r="L8" s="439"/>
      <c r="M8" s="439"/>
      <c r="N8" s="439"/>
      <c r="O8" s="439"/>
      <c r="P8" s="439"/>
      <c r="Q8" s="439"/>
      <c r="R8" s="439"/>
      <c r="S8" s="440"/>
    </row>
    <row r="9" spans="1:20" s="1" customFormat="1" ht="18.45" customHeight="1">
      <c r="A9" s="429"/>
      <c r="B9" s="430"/>
      <c r="C9" s="24" t="s">
        <v>6</v>
      </c>
      <c r="D9" s="441" t="s">
        <v>136</v>
      </c>
      <c r="E9" s="441"/>
      <c r="F9" s="442"/>
      <c r="G9" s="442"/>
      <c r="H9" s="442"/>
      <c r="I9" s="442"/>
      <c r="J9" s="442"/>
      <c r="K9" s="442"/>
      <c r="L9" s="442"/>
      <c r="M9" s="442"/>
      <c r="N9" s="442"/>
      <c r="O9" s="442"/>
      <c r="P9" s="442"/>
      <c r="Q9" s="442"/>
      <c r="R9" s="442"/>
      <c r="S9" s="443"/>
    </row>
    <row r="10" spans="1:20" s="1" customFormat="1" ht="18.45" customHeight="1">
      <c r="A10" s="429"/>
      <c r="B10" s="430"/>
      <c r="C10" s="23" t="s">
        <v>5</v>
      </c>
      <c r="D10" s="444" t="s">
        <v>158</v>
      </c>
      <c r="E10" s="445"/>
      <c r="F10" s="446"/>
      <c r="G10" s="446"/>
      <c r="H10" s="446"/>
      <c r="I10" s="446"/>
      <c r="J10" s="446"/>
      <c r="K10" s="446"/>
      <c r="L10" s="446"/>
      <c r="M10" s="446"/>
      <c r="N10" s="446"/>
      <c r="O10" s="446"/>
      <c r="P10" s="446"/>
      <c r="Q10" s="446"/>
      <c r="R10" s="446"/>
      <c r="S10" s="447"/>
    </row>
    <row r="11" spans="1:20" s="1" customFormat="1" ht="18.45" customHeight="1">
      <c r="A11" s="429"/>
      <c r="B11" s="430"/>
      <c r="C11" s="25" t="s">
        <v>4</v>
      </c>
      <c r="D11" s="445"/>
      <c r="E11" s="445"/>
      <c r="F11" s="446"/>
      <c r="G11" s="446"/>
      <c r="H11" s="446"/>
      <c r="I11" s="446"/>
      <c r="J11" s="446"/>
      <c r="K11" s="446"/>
      <c r="L11" s="446"/>
      <c r="M11" s="446"/>
      <c r="N11" s="446"/>
      <c r="O11" s="446"/>
      <c r="P11" s="446"/>
      <c r="Q11" s="446"/>
      <c r="R11" s="446"/>
      <c r="S11" s="447"/>
    </row>
    <row r="12" spans="1:20" s="1" customFormat="1" ht="18.45" customHeight="1" thickBot="1">
      <c r="A12" s="429"/>
      <c r="B12" s="430"/>
      <c r="C12" s="26" t="s">
        <v>3</v>
      </c>
      <c r="D12" s="448"/>
      <c r="E12" s="448"/>
      <c r="F12" s="449"/>
      <c r="G12" s="449"/>
      <c r="H12" s="449"/>
      <c r="I12" s="449"/>
      <c r="J12" s="449"/>
      <c r="K12" s="449"/>
      <c r="L12" s="449"/>
      <c r="M12" s="449"/>
      <c r="N12" s="449"/>
      <c r="O12" s="449"/>
      <c r="P12" s="449"/>
      <c r="Q12" s="449"/>
      <c r="R12" s="449"/>
      <c r="S12" s="450"/>
    </row>
    <row r="13" spans="1:20" s="1" customFormat="1" ht="28.5" customHeight="1">
      <c r="A13" s="429"/>
      <c r="B13" s="430"/>
      <c r="C13" s="451" t="s">
        <v>134</v>
      </c>
      <c r="D13" s="133" t="s">
        <v>0</v>
      </c>
      <c r="E13" s="413" t="s">
        <v>130</v>
      </c>
      <c r="F13" s="414"/>
      <c r="G13" s="414"/>
      <c r="H13" s="414"/>
      <c r="I13" s="414"/>
      <c r="J13" s="414"/>
      <c r="K13" s="415" t="s">
        <v>147</v>
      </c>
      <c r="L13" s="415"/>
      <c r="M13" s="415"/>
      <c r="N13" s="414" t="s">
        <v>146</v>
      </c>
      <c r="O13" s="414"/>
      <c r="P13" s="416" t="s">
        <v>148</v>
      </c>
      <c r="Q13" s="416"/>
      <c r="R13" s="414" t="s">
        <v>146</v>
      </c>
      <c r="S13" s="417"/>
    </row>
    <row r="14" spans="1:20" s="1" customFormat="1" ht="40.200000000000003" customHeight="1" thickBot="1">
      <c r="A14" s="429"/>
      <c r="B14" s="430"/>
      <c r="C14" s="452"/>
      <c r="D14" s="418" t="s">
        <v>131</v>
      </c>
      <c r="E14" s="419"/>
      <c r="F14" s="420"/>
      <c r="G14" s="420"/>
      <c r="H14" s="420"/>
      <c r="I14" s="420"/>
      <c r="J14" s="420"/>
      <c r="K14" s="421"/>
      <c r="L14" s="421"/>
      <c r="M14" s="421"/>
      <c r="N14" s="421"/>
      <c r="O14" s="420"/>
      <c r="P14" s="420"/>
      <c r="Q14" s="420"/>
      <c r="R14" s="420"/>
      <c r="S14" s="422"/>
    </row>
    <row r="15" spans="1:20" s="1" customFormat="1" ht="45.6" customHeight="1" thickBot="1">
      <c r="A15" s="429"/>
      <c r="B15" s="430"/>
      <c r="C15" s="27" t="s">
        <v>82</v>
      </c>
      <c r="D15" s="394" t="s">
        <v>41</v>
      </c>
      <c r="E15" s="395"/>
      <c r="F15" s="395"/>
      <c r="G15" s="395"/>
      <c r="H15" s="395"/>
      <c r="I15" s="395"/>
      <c r="J15" s="395"/>
      <c r="K15" s="395"/>
      <c r="L15" s="395"/>
      <c r="M15" s="395"/>
      <c r="N15" s="395"/>
      <c r="O15" s="395"/>
      <c r="P15" s="395"/>
      <c r="Q15" s="395"/>
      <c r="R15" s="395"/>
      <c r="S15" s="396"/>
    </row>
    <row r="16" spans="1:20" s="1" customFormat="1" ht="20.399999999999999" customHeight="1">
      <c r="A16" s="429"/>
      <c r="B16" s="430"/>
      <c r="C16" s="24" t="s">
        <v>6</v>
      </c>
      <c r="D16" s="397" t="s">
        <v>184</v>
      </c>
      <c r="E16" s="398"/>
      <c r="F16" s="398"/>
      <c r="G16" s="398"/>
      <c r="H16" s="398"/>
      <c r="I16" s="398"/>
      <c r="J16" s="398"/>
      <c r="K16" s="398"/>
      <c r="L16" s="398"/>
      <c r="M16" s="398"/>
      <c r="N16" s="398"/>
      <c r="O16" s="398"/>
      <c r="P16" s="398"/>
      <c r="Q16" s="398"/>
      <c r="R16" s="398"/>
      <c r="S16" s="399"/>
    </row>
    <row r="17" spans="1:19" s="1" customFormat="1" ht="33" customHeight="1" thickBot="1">
      <c r="A17" s="429"/>
      <c r="B17" s="430"/>
      <c r="C17" s="27" t="s">
        <v>51</v>
      </c>
      <c r="D17" s="400" t="s">
        <v>185</v>
      </c>
      <c r="E17" s="401"/>
      <c r="F17" s="401"/>
      <c r="G17" s="401"/>
      <c r="H17" s="401"/>
      <c r="I17" s="401"/>
      <c r="J17" s="401"/>
      <c r="K17" s="401"/>
      <c r="L17" s="401"/>
      <c r="M17" s="401"/>
      <c r="N17" s="401"/>
      <c r="O17" s="401"/>
      <c r="P17" s="401"/>
      <c r="Q17" s="401"/>
      <c r="R17" s="401"/>
      <c r="S17" s="402"/>
    </row>
    <row r="18" spans="1:19" s="1" customFormat="1" ht="45.45" customHeight="1" thickBot="1">
      <c r="A18" s="429"/>
      <c r="B18" s="430"/>
      <c r="C18" s="150" t="s">
        <v>140</v>
      </c>
      <c r="D18" s="480"/>
      <c r="E18" s="410"/>
      <c r="F18" s="411"/>
      <c r="G18" s="406" t="s">
        <v>141</v>
      </c>
      <c r="H18" s="407"/>
      <c r="I18" s="407"/>
      <c r="J18" s="408"/>
      <c r="K18" s="409"/>
      <c r="L18" s="410"/>
      <c r="M18" s="410"/>
      <c r="N18" s="411"/>
      <c r="O18" s="406" t="s">
        <v>142</v>
      </c>
      <c r="P18" s="408"/>
      <c r="Q18" s="409"/>
      <c r="R18" s="410"/>
      <c r="S18" s="412"/>
    </row>
    <row r="19" spans="1:19" s="1" customFormat="1" ht="28.5" customHeight="1">
      <c r="A19" s="429"/>
      <c r="B19" s="430"/>
      <c r="C19" s="451" t="s">
        <v>83</v>
      </c>
      <c r="D19" s="133" t="s">
        <v>0</v>
      </c>
      <c r="E19" s="413" t="s">
        <v>130</v>
      </c>
      <c r="F19" s="414"/>
      <c r="G19" s="414"/>
      <c r="H19" s="414"/>
      <c r="I19" s="414"/>
      <c r="J19" s="414"/>
      <c r="K19" s="453" t="s">
        <v>145</v>
      </c>
      <c r="L19" s="454"/>
      <c r="M19" s="454"/>
      <c r="N19" s="455"/>
      <c r="O19" s="456" t="s">
        <v>146</v>
      </c>
      <c r="P19" s="456"/>
      <c r="Q19" s="456"/>
      <c r="R19" s="457"/>
      <c r="S19" s="152" t="s">
        <v>144</v>
      </c>
    </row>
    <row r="20" spans="1:19" s="1" customFormat="1" ht="40.200000000000003" customHeight="1" thickBot="1">
      <c r="A20" s="429"/>
      <c r="B20" s="430"/>
      <c r="C20" s="452"/>
      <c r="D20" s="418" t="s">
        <v>131</v>
      </c>
      <c r="E20" s="419"/>
      <c r="F20" s="420"/>
      <c r="G20" s="420"/>
      <c r="H20" s="420"/>
      <c r="I20" s="420"/>
      <c r="J20" s="420"/>
      <c r="K20" s="421"/>
      <c r="L20" s="421"/>
      <c r="M20" s="421"/>
      <c r="N20" s="421"/>
      <c r="O20" s="420"/>
      <c r="P20" s="420"/>
      <c r="Q20" s="420"/>
      <c r="R20" s="420"/>
      <c r="S20" s="422"/>
    </row>
    <row r="21" spans="1:19" s="1" customFormat="1" ht="39" customHeight="1">
      <c r="A21" s="429"/>
      <c r="B21" s="430"/>
      <c r="C21" s="22" t="s">
        <v>1</v>
      </c>
      <c r="D21" s="458" t="s">
        <v>133</v>
      </c>
      <c r="E21" s="459"/>
      <c r="F21" s="459"/>
      <c r="G21" s="459"/>
      <c r="H21" s="459"/>
      <c r="I21" s="459"/>
      <c r="J21" s="460"/>
      <c r="K21" s="453" t="s">
        <v>117</v>
      </c>
      <c r="L21" s="454"/>
      <c r="M21" s="454"/>
      <c r="N21" s="455"/>
      <c r="O21" s="461" t="s">
        <v>175</v>
      </c>
      <c r="P21" s="462"/>
      <c r="Q21" s="462"/>
      <c r="R21" s="462"/>
      <c r="S21" s="463"/>
    </row>
    <row r="22" spans="1:19" s="1" customFormat="1" ht="39" customHeight="1" thickBot="1">
      <c r="A22" s="431"/>
      <c r="B22" s="432"/>
      <c r="C22" s="28" t="s">
        <v>99</v>
      </c>
      <c r="D22" s="384" t="s">
        <v>133</v>
      </c>
      <c r="E22" s="385"/>
      <c r="F22" s="385"/>
      <c r="G22" s="385"/>
      <c r="H22" s="385"/>
      <c r="I22" s="385"/>
      <c r="J22" s="386"/>
      <c r="K22" s="387" t="s">
        <v>100</v>
      </c>
      <c r="L22" s="388"/>
      <c r="M22" s="388"/>
      <c r="N22" s="389"/>
      <c r="O22" s="390" t="s">
        <v>132</v>
      </c>
      <c r="P22" s="391"/>
      <c r="Q22" s="391"/>
      <c r="R22" s="391"/>
      <c r="S22" s="392"/>
    </row>
    <row r="23" spans="1:19" s="1" customFormat="1" ht="116.4" customHeight="1" thickBot="1">
      <c r="A23" s="29"/>
      <c r="B23" s="29"/>
      <c r="C23" s="30"/>
      <c r="D23" s="148"/>
      <c r="E23" s="31"/>
      <c r="F23" s="31"/>
      <c r="G23" s="31"/>
      <c r="H23" s="31"/>
      <c r="I23" s="31"/>
      <c r="J23" s="31"/>
      <c r="K23" s="31"/>
      <c r="L23" s="31"/>
      <c r="M23" s="31"/>
      <c r="N23" s="31"/>
      <c r="O23" s="30"/>
      <c r="P23" s="31"/>
      <c r="Q23" s="17"/>
      <c r="R23" s="17"/>
      <c r="S23" s="17"/>
    </row>
    <row r="24" spans="1:19" s="1" customFormat="1" ht="16.2">
      <c r="A24" s="53" t="s">
        <v>29</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74" t="s">
        <v>58</v>
      </c>
      <c r="C25" s="374"/>
      <c r="D25" s="374"/>
      <c r="E25" s="374"/>
      <c r="F25" s="374"/>
      <c r="G25" s="374"/>
      <c r="H25" s="374"/>
      <c r="I25" s="374"/>
      <c r="J25" s="374"/>
      <c r="K25" s="374"/>
      <c r="L25" s="374"/>
      <c r="M25" s="374"/>
      <c r="N25" s="374"/>
      <c r="O25" s="374"/>
      <c r="P25" s="374"/>
      <c r="Q25" s="374"/>
      <c r="R25" s="374"/>
      <c r="S25" s="56"/>
    </row>
    <row r="26" spans="1:19" s="48" customFormat="1" ht="33.6" customHeight="1">
      <c r="A26" s="108"/>
      <c r="B26" s="107"/>
      <c r="C26" s="374" t="s">
        <v>47</v>
      </c>
      <c r="D26" s="374"/>
      <c r="E26" s="374"/>
      <c r="F26" s="374"/>
      <c r="G26" s="374"/>
      <c r="H26" s="374"/>
      <c r="I26" s="374"/>
      <c r="J26" s="374"/>
      <c r="K26" s="374"/>
      <c r="L26" s="374"/>
      <c r="M26" s="374"/>
      <c r="N26" s="374"/>
      <c r="O26" s="374"/>
      <c r="P26" s="374"/>
      <c r="Q26" s="374"/>
      <c r="R26" s="374"/>
      <c r="S26" s="57"/>
    </row>
    <row r="27" spans="1:19" s="34" customFormat="1" ht="33.6" customHeight="1">
      <c r="A27" s="55"/>
      <c r="B27" s="82"/>
      <c r="C27" s="168" t="s">
        <v>112</v>
      </c>
      <c r="D27" s="39"/>
      <c r="E27" s="39"/>
      <c r="F27" s="39"/>
      <c r="G27" s="39"/>
      <c r="H27" s="39"/>
      <c r="I27" s="39"/>
      <c r="J27" s="39"/>
      <c r="K27" s="39"/>
      <c r="L27" s="39"/>
      <c r="M27" s="39"/>
      <c r="N27" s="39"/>
      <c r="O27" s="39"/>
      <c r="P27" s="39"/>
      <c r="Q27" s="39"/>
      <c r="R27" s="39"/>
      <c r="S27" s="60"/>
    </row>
    <row r="28" spans="1:19" s="48" customFormat="1" ht="33.6" customHeight="1">
      <c r="A28" s="108"/>
      <c r="B28" s="107"/>
      <c r="C28" s="374" t="s">
        <v>48</v>
      </c>
      <c r="D28" s="374"/>
      <c r="E28" s="374"/>
      <c r="F28" s="374"/>
      <c r="G28" s="374"/>
      <c r="H28" s="374"/>
      <c r="I28" s="374"/>
      <c r="J28" s="374"/>
      <c r="K28" s="374"/>
      <c r="L28" s="374"/>
      <c r="M28" s="374"/>
      <c r="N28" s="374"/>
      <c r="O28" s="374"/>
      <c r="P28" s="374"/>
      <c r="Q28" s="374"/>
      <c r="R28" s="374"/>
      <c r="S28" s="393"/>
    </row>
    <row r="29" spans="1:19" s="48" customFormat="1" ht="33.6" customHeight="1">
      <c r="A29" s="108"/>
      <c r="B29" s="107"/>
      <c r="C29" s="374" t="s">
        <v>30</v>
      </c>
      <c r="D29" s="374"/>
      <c r="E29" s="374"/>
      <c r="F29" s="374"/>
      <c r="G29" s="374"/>
      <c r="H29" s="374"/>
      <c r="I29" s="374"/>
      <c r="J29" s="374"/>
      <c r="K29" s="374"/>
      <c r="L29" s="374"/>
      <c r="M29" s="374"/>
      <c r="N29" s="374"/>
      <c r="O29" s="374"/>
      <c r="P29" s="374"/>
      <c r="Q29" s="374"/>
      <c r="R29" s="374"/>
      <c r="S29" s="57"/>
    </row>
    <row r="30" spans="1:19" s="48" customFormat="1" ht="33.6" customHeight="1">
      <c r="A30" s="108"/>
      <c r="B30" s="107"/>
      <c r="C30" s="374" t="s">
        <v>31</v>
      </c>
      <c r="D30" s="374"/>
      <c r="E30" s="374"/>
      <c r="F30" s="374"/>
      <c r="G30" s="374"/>
      <c r="H30" s="374"/>
      <c r="I30" s="374"/>
      <c r="J30" s="374"/>
      <c r="K30" s="374"/>
      <c r="L30" s="374"/>
      <c r="M30" s="374"/>
      <c r="N30" s="374"/>
      <c r="O30" s="374"/>
      <c r="P30" s="374"/>
      <c r="Q30" s="374"/>
      <c r="R30" s="374"/>
      <c r="S30" s="57"/>
    </row>
    <row r="31" spans="1:19" s="48" customFormat="1" ht="99.6" customHeight="1" thickBot="1">
      <c r="A31" s="109"/>
      <c r="B31" s="110"/>
      <c r="C31" s="375" t="s">
        <v>32</v>
      </c>
      <c r="D31" s="375"/>
      <c r="E31" s="375"/>
      <c r="F31" s="375"/>
      <c r="G31" s="375"/>
      <c r="H31" s="375"/>
      <c r="I31" s="375"/>
      <c r="J31" s="375"/>
      <c r="K31" s="375"/>
      <c r="L31" s="375"/>
      <c r="M31" s="375"/>
      <c r="N31" s="375"/>
      <c r="O31" s="375"/>
      <c r="P31" s="375"/>
      <c r="Q31" s="375"/>
      <c r="R31" s="375"/>
      <c r="S31" s="376"/>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77" t="s">
        <v>35</v>
      </c>
      <c r="B33" s="378"/>
      <c r="C33" s="378"/>
      <c r="D33" s="378"/>
      <c r="E33" s="378"/>
      <c r="F33" s="378"/>
      <c r="G33" s="378"/>
      <c r="H33" s="378"/>
      <c r="I33" s="378"/>
      <c r="J33" s="378"/>
      <c r="K33" s="378"/>
      <c r="L33" s="378"/>
      <c r="M33" s="378"/>
      <c r="N33" s="378"/>
      <c r="O33" s="378"/>
      <c r="P33" s="378"/>
      <c r="Q33" s="378"/>
      <c r="R33" s="378"/>
      <c r="S33" s="379"/>
    </row>
    <row r="34" spans="1:21" s="34" customFormat="1" ht="24" customHeight="1" thickBot="1">
      <c r="A34" s="310" t="s">
        <v>62</v>
      </c>
      <c r="B34" s="311"/>
      <c r="C34" s="311"/>
      <c r="D34" s="311"/>
      <c r="E34" s="311"/>
      <c r="F34" s="311"/>
      <c r="G34" s="311"/>
      <c r="H34" s="311"/>
      <c r="I34" s="311"/>
      <c r="J34" s="311"/>
      <c r="K34" s="311"/>
      <c r="L34" s="311"/>
      <c r="M34" s="311"/>
      <c r="N34" s="311"/>
      <c r="O34" s="311"/>
      <c r="P34" s="311"/>
      <c r="Q34" s="311"/>
      <c r="R34" s="311"/>
      <c r="S34" s="312"/>
    </row>
    <row r="35" spans="1:21" s="20" customFormat="1" ht="20.399999999999999" customHeight="1">
      <c r="A35" s="70"/>
      <c r="B35" s="380" t="s">
        <v>102</v>
      </c>
      <c r="C35" s="380"/>
      <c r="D35" s="380"/>
      <c r="E35" s="380"/>
      <c r="F35" s="380"/>
      <c r="G35" s="380"/>
      <c r="H35" s="380"/>
      <c r="I35" s="380"/>
      <c r="J35" s="380"/>
      <c r="K35" s="380"/>
      <c r="L35" s="380"/>
      <c r="M35" s="380"/>
      <c r="N35" s="380"/>
      <c r="O35" s="380"/>
      <c r="P35" s="380"/>
      <c r="Q35" s="380"/>
      <c r="R35" s="380"/>
      <c r="S35" s="381"/>
    </row>
    <row r="36" spans="1:21" s="20" customFormat="1" ht="20.399999999999999" customHeight="1">
      <c r="A36" s="70"/>
      <c r="B36" s="382"/>
      <c r="C36" s="382"/>
      <c r="D36" s="382"/>
      <c r="E36" s="382"/>
      <c r="F36" s="382"/>
      <c r="G36" s="382"/>
      <c r="H36" s="382"/>
      <c r="I36" s="382"/>
      <c r="J36" s="382"/>
      <c r="K36" s="382"/>
      <c r="L36" s="382"/>
      <c r="M36" s="382"/>
      <c r="N36" s="382"/>
      <c r="O36" s="382"/>
      <c r="P36" s="382"/>
      <c r="Q36" s="382"/>
      <c r="R36" s="382"/>
      <c r="S36" s="383"/>
    </row>
    <row r="37" spans="1:21" s="20" customFormat="1" ht="33.6" customHeight="1">
      <c r="A37" s="70"/>
      <c r="B37" s="372" t="s">
        <v>92</v>
      </c>
      <c r="C37" s="372"/>
      <c r="D37" s="372"/>
      <c r="E37" s="372"/>
      <c r="F37" s="372"/>
      <c r="G37" s="372"/>
      <c r="H37" s="372"/>
      <c r="I37" s="372"/>
      <c r="J37" s="372"/>
      <c r="K37" s="372"/>
      <c r="L37" s="372"/>
      <c r="M37" s="372"/>
      <c r="N37" s="372"/>
      <c r="O37" s="372"/>
      <c r="P37" s="372"/>
      <c r="Q37" s="372"/>
      <c r="R37" s="372"/>
      <c r="S37" s="373"/>
    </row>
    <row r="38" spans="1:21" s="1" customFormat="1" ht="20.399999999999999" customHeight="1" thickBot="1">
      <c r="A38" s="69" t="s">
        <v>52</v>
      </c>
      <c r="B38" s="49"/>
      <c r="C38" s="13"/>
      <c r="D38" s="3"/>
      <c r="E38" s="3"/>
      <c r="F38" s="3"/>
      <c r="G38" s="3"/>
      <c r="H38" s="3"/>
      <c r="I38" s="3"/>
      <c r="J38" s="3"/>
      <c r="K38" s="3"/>
      <c r="L38" s="3"/>
      <c r="M38" s="3"/>
      <c r="N38" s="3"/>
      <c r="O38" s="2"/>
      <c r="P38" s="3"/>
      <c r="Q38" s="3"/>
      <c r="R38" s="3"/>
      <c r="S38" s="62"/>
    </row>
    <row r="39" spans="1:21" s="1" customFormat="1" ht="102.45" customHeight="1" thickBot="1">
      <c r="A39" s="71"/>
      <c r="B39" s="316" t="s">
        <v>86</v>
      </c>
      <c r="C39" s="317"/>
      <c r="D39" s="318"/>
      <c r="E39" s="258" t="s">
        <v>87</v>
      </c>
      <c r="F39" s="259"/>
      <c r="G39" s="260"/>
      <c r="H39" s="316" t="s">
        <v>88</v>
      </c>
      <c r="I39" s="317"/>
      <c r="J39" s="318"/>
      <c r="K39" s="258" t="s">
        <v>89</v>
      </c>
      <c r="L39" s="259"/>
      <c r="M39" s="260"/>
      <c r="N39" s="37" t="s">
        <v>90</v>
      </c>
      <c r="O39" s="316" t="s">
        <v>91</v>
      </c>
      <c r="P39" s="318"/>
      <c r="Q39" s="134" t="s">
        <v>101</v>
      </c>
      <c r="R39" s="12"/>
      <c r="S39" s="139"/>
    </row>
    <row r="40" spans="1:21" s="1" customFormat="1" ht="22.2" customHeight="1">
      <c r="A40" s="71"/>
      <c r="B40" s="350" t="s">
        <v>40</v>
      </c>
      <c r="C40" s="351"/>
      <c r="D40" s="352"/>
      <c r="E40" s="353">
        <v>1</v>
      </c>
      <c r="F40" s="354"/>
      <c r="G40" s="159" t="str">
        <f>IFERROR(VLOOKUP(B40,光熱費支援金基準額!C:E,2,FALSE),"")</f>
        <v>施設</v>
      </c>
      <c r="H40" s="355">
        <f>IFERROR(VLOOKUP(B40,光熱費支援金基準額!C:E,3,FALSE),"")</f>
        <v>60000</v>
      </c>
      <c r="I40" s="356"/>
      <c r="J40" s="357"/>
      <c r="K40" s="358"/>
      <c r="L40" s="359"/>
      <c r="M40" s="360"/>
      <c r="N40" s="131" t="str">
        <f>IFERROR(VLOOKUP(K40,光熱費支援金基準額!F:G,2,FALSE)," ")</f>
        <v xml:space="preserve"> </v>
      </c>
      <c r="O40" s="164">
        <f>IFERROR(IF(ISNUMBER(E40),E40,1)*H40+SUBSTITUTE(N40," ",0),"")</f>
        <v>60000</v>
      </c>
      <c r="P40" s="165" t="s">
        <v>11</v>
      </c>
      <c r="Q40" s="121"/>
      <c r="R40" s="12"/>
      <c r="S40" s="139"/>
    </row>
    <row r="41" spans="1:21" s="1" customFormat="1" ht="22.2" customHeight="1" thickBot="1">
      <c r="A41" s="71"/>
      <c r="B41" s="361"/>
      <c r="C41" s="362"/>
      <c r="D41" s="363"/>
      <c r="E41" s="364"/>
      <c r="F41" s="365"/>
      <c r="G41" s="130" t="str">
        <f>IFERROR(VLOOKUP(B41,光熱費支援金基準額!C:E,2,FALSE),"")</f>
        <v/>
      </c>
      <c r="H41" s="366" t="str">
        <f>IFERROR(VLOOKUP(B41,光熱費支援金基準額!C:E,3,FALSE),"")</f>
        <v/>
      </c>
      <c r="I41" s="367"/>
      <c r="J41" s="368"/>
      <c r="K41" s="369"/>
      <c r="L41" s="370"/>
      <c r="M41" s="371"/>
      <c r="N41" s="132" t="str">
        <f>IFERROR(VLOOKUP(K41,光熱費支援金基準額!F:G,2,FALSE)," ")</f>
        <v xml:space="preserve"> </v>
      </c>
      <c r="O41" s="115" t="str">
        <f t="shared" ref="O41" si="0">IFERROR(IF(ISNUMBER(E41),E41,1)*H41+SUBSTITUTE(N41," ",0),"")</f>
        <v/>
      </c>
      <c r="P41" s="45" t="s">
        <v>11</v>
      </c>
      <c r="Q41" s="122"/>
      <c r="R41" s="11"/>
      <c r="S41" s="139"/>
      <c r="U41" s="4"/>
    </row>
    <row r="42" spans="1:21" s="1" customFormat="1" ht="22.95" customHeight="1" thickBot="1">
      <c r="A42" s="71"/>
      <c r="B42" s="127" t="s">
        <v>85</v>
      </c>
      <c r="C42" s="127"/>
      <c r="D42" s="128"/>
      <c r="E42" s="477">
        <f>SUM(O40:O41)</f>
        <v>60000</v>
      </c>
      <c r="F42" s="478"/>
      <c r="G42" s="478"/>
      <c r="H42" s="478"/>
      <c r="I42" s="479"/>
      <c r="J42" s="105" t="s">
        <v>11</v>
      </c>
      <c r="K42" s="38"/>
      <c r="L42" s="38"/>
      <c r="M42" s="38"/>
      <c r="N42" s="38"/>
      <c r="O42" s="38"/>
      <c r="P42" s="38"/>
      <c r="Q42" s="49"/>
      <c r="R42" s="49"/>
      <c r="S42" s="47"/>
    </row>
    <row r="43" spans="1:21" s="1" customFormat="1" ht="18" customHeight="1">
      <c r="A43" s="72"/>
      <c r="B43" s="19" t="s">
        <v>113</v>
      </c>
      <c r="C43" s="73"/>
      <c r="D43" s="5"/>
      <c r="E43" s="5"/>
      <c r="F43" s="5"/>
      <c r="G43" s="5"/>
      <c r="H43" s="5"/>
      <c r="I43" s="5"/>
      <c r="J43" s="5"/>
      <c r="K43" s="14"/>
      <c r="L43" s="14"/>
      <c r="M43" s="14"/>
      <c r="N43" s="14"/>
      <c r="O43" s="14"/>
      <c r="P43" s="14"/>
      <c r="Q43" s="49"/>
      <c r="R43" s="49"/>
      <c r="S43" s="47"/>
    </row>
    <row r="44" spans="1:21" s="1" customFormat="1" ht="9" customHeight="1">
      <c r="A44" s="74"/>
      <c r="B44" s="14"/>
      <c r="C44" s="73"/>
      <c r="D44" s="14"/>
      <c r="E44" s="14"/>
      <c r="F44" s="14"/>
      <c r="G44" s="14"/>
      <c r="H44" s="14"/>
      <c r="I44" s="14"/>
      <c r="J44" s="14"/>
      <c r="K44" s="14"/>
      <c r="L44" s="14"/>
      <c r="M44" s="14"/>
      <c r="N44" s="14"/>
      <c r="O44" s="14"/>
      <c r="P44" s="14"/>
      <c r="Q44" s="49"/>
      <c r="R44" s="49"/>
      <c r="S44" s="47"/>
    </row>
    <row r="45" spans="1:21" s="1" customFormat="1" ht="21" customHeight="1" thickBot="1">
      <c r="A45" s="74"/>
      <c r="B45" s="17" t="s">
        <v>45</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4"/>
      <c r="B46" s="335" t="s">
        <v>43</v>
      </c>
      <c r="C46" s="336"/>
      <c r="D46" s="12"/>
      <c r="E46" s="49"/>
      <c r="F46" s="49"/>
      <c r="G46" s="49"/>
      <c r="H46" s="49"/>
      <c r="I46" s="49"/>
      <c r="J46" s="49"/>
      <c r="K46" s="49"/>
      <c r="L46" s="49"/>
      <c r="M46" s="49"/>
      <c r="N46" s="49"/>
      <c r="O46" s="49"/>
      <c r="P46" s="49"/>
      <c r="Q46" s="49"/>
      <c r="R46" s="49"/>
      <c r="S46" s="47"/>
    </row>
    <row r="47" spans="1:21" s="1" customFormat="1" ht="21" customHeight="1" thickBot="1">
      <c r="A47" s="74"/>
      <c r="B47" s="346"/>
      <c r="C47" s="347"/>
      <c r="D47" s="12"/>
      <c r="E47" s="49"/>
      <c r="F47" s="49"/>
      <c r="G47" s="49"/>
      <c r="H47" s="49"/>
      <c r="I47" s="49"/>
      <c r="J47" s="49"/>
      <c r="K47" s="49"/>
      <c r="L47" s="49"/>
      <c r="M47" s="49"/>
      <c r="N47" s="49"/>
      <c r="O47" s="49"/>
      <c r="P47" s="49"/>
      <c r="Q47" s="49"/>
      <c r="R47" s="49"/>
      <c r="S47" s="47"/>
    </row>
    <row r="48" spans="1:21" s="1" customFormat="1" ht="21" customHeight="1" thickBot="1">
      <c r="A48" s="74"/>
      <c r="B48" s="17" t="s">
        <v>104</v>
      </c>
      <c r="C48" s="38"/>
      <c r="D48" s="17"/>
      <c r="E48" s="17"/>
      <c r="F48" s="17"/>
      <c r="G48" s="17"/>
      <c r="H48" s="17"/>
      <c r="I48" s="17"/>
      <c r="J48" s="17"/>
      <c r="K48" s="17"/>
      <c r="L48" s="17"/>
      <c r="M48" s="17"/>
      <c r="N48" s="17"/>
      <c r="O48" s="17"/>
      <c r="P48" s="17"/>
      <c r="Q48" s="49"/>
      <c r="R48" s="49"/>
      <c r="S48" s="47"/>
    </row>
    <row r="49" spans="1:21" s="1" customFormat="1" ht="21" customHeight="1" thickBot="1">
      <c r="A49" s="74"/>
      <c r="B49" s="335" t="s">
        <v>105</v>
      </c>
      <c r="C49" s="336"/>
      <c r="D49" s="348" t="s">
        <v>93</v>
      </c>
      <c r="E49" s="348"/>
      <c r="F49" s="348"/>
      <c r="G49" s="336"/>
      <c r="H49" s="17"/>
      <c r="I49" s="17"/>
      <c r="J49" s="17"/>
      <c r="K49" s="17"/>
      <c r="L49" s="12"/>
      <c r="M49" s="49"/>
      <c r="N49" s="49"/>
      <c r="O49" s="49"/>
      <c r="P49" s="49"/>
      <c r="Q49" s="49"/>
      <c r="R49" s="49"/>
      <c r="S49" s="47"/>
    </row>
    <row r="50" spans="1:21" s="1" customFormat="1" ht="21" customHeight="1" thickBot="1">
      <c r="A50" s="74"/>
      <c r="B50" s="346"/>
      <c r="C50" s="347"/>
      <c r="D50" s="349"/>
      <c r="E50" s="349"/>
      <c r="F50" s="349"/>
      <c r="G50" s="347"/>
      <c r="H50" s="17"/>
      <c r="I50" s="17"/>
      <c r="J50" s="17"/>
      <c r="K50" s="17"/>
      <c r="L50" s="12"/>
      <c r="M50" s="49"/>
      <c r="N50" s="49"/>
      <c r="O50" s="49"/>
      <c r="P50" s="49"/>
      <c r="Q50" s="49"/>
      <c r="R50" s="49"/>
      <c r="S50" s="47"/>
    </row>
    <row r="51" spans="1:21" s="1" customFormat="1" ht="14.4" customHeight="1">
      <c r="A51" s="74"/>
      <c r="B51" s="17"/>
      <c r="C51" s="38"/>
      <c r="D51" s="17"/>
      <c r="E51" s="17"/>
      <c r="F51" s="17"/>
      <c r="G51" s="17"/>
      <c r="H51" s="17"/>
      <c r="I51" s="17"/>
      <c r="J51" s="17"/>
      <c r="K51" s="17"/>
      <c r="L51" s="17"/>
      <c r="M51" s="17"/>
      <c r="N51" s="17"/>
      <c r="O51" s="17"/>
      <c r="P51" s="17"/>
      <c r="Q51" s="17"/>
      <c r="R51" s="17"/>
      <c r="S51" s="42"/>
      <c r="T51" s="11"/>
      <c r="U51" s="12"/>
    </row>
    <row r="52" spans="1:21" s="1" customFormat="1" ht="21.75" customHeight="1" thickBot="1">
      <c r="A52" s="74"/>
      <c r="B52" s="17" t="s">
        <v>149</v>
      </c>
      <c r="C52" s="38"/>
      <c r="D52" s="17"/>
      <c r="E52" s="17"/>
      <c r="F52" s="17"/>
      <c r="G52" s="17"/>
      <c r="H52" s="17"/>
      <c r="I52" s="17"/>
      <c r="J52" s="17"/>
      <c r="K52" s="17"/>
      <c r="L52" s="17"/>
      <c r="M52" s="17"/>
      <c r="N52" s="17"/>
      <c r="O52" s="17"/>
      <c r="P52" s="17"/>
      <c r="Q52" s="17"/>
      <c r="R52" s="17"/>
      <c r="S52" s="42"/>
      <c r="T52" s="11"/>
      <c r="U52" s="12"/>
    </row>
    <row r="53" spans="1:21" s="1" customFormat="1" ht="21.75" customHeight="1" thickBot="1">
      <c r="A53" s="74"/>
      <c r="B53" s="335" t="s">
        <v>65</v>
      </c>
      <c r="C53" s="336"/>
      <c r="D53" s="17"/>
      <c r="E53" s="17"/>
      <c r="F53" s="17"/>
      <c r="G53" s="17"/>
      <c r="H53" s="17"/>
      <c r="I53" s="17"/>
      <c r="J53" s="17"/>
      <c r="K53" s="17"/>
      <c r="L53" s="17"/>
      <c r="M53" s="17"/>
      <c r="N53" s="17"/>
      <c r="O53" s="17"/>
      <c r="P53" s="17"/>
      <c r="Q53" s="17"/>
      <c r="R53" s="17"/>
      <c r="S53" s="42"/>
      <c r="T53" s="11"/>
      <c r="U53" s="12"/>
    </row>
    <row r="54" spans="1:21" s="1" customFormat="1" ht="21.75" customHeight="1" thickBot="1">
      <c r="A54" s="74"/>
      <c r="B54" s="337"/>
      <c r="C54" s="337"/>
      <c r="D54" s="17"/>
      <c r="E54" s="17"/>
      <c r="F54" s="17"/>
      <c r="G54" s="17"/>
      <c r="H54" s="17"/>
      <c r="I54" s="17"/>
      <c r="J54" s="17"/>
      <c r="K54" s="17"/>
      <c r="L54" s="17"/>
      <c r="M54" s="17"/>
      <c r="N54" s="17"/>
      <c r="O54" s="17"/>
      <c r="P54" s="17"/>
      <c r="Q54" s="17"/>
      <c r="R54" s="17"/>
      <c r="S54" s="42"/>
      <c r="T54" s="11"/>
      <c r="U54" s="12"/>
    </row>
    <row r="55" spans="1:21" s="1" customFormat="1" ht="21" customHeight="1" thickBot="1">
      <c r="A55" s="74"/>
      <c r="B55" s="151" t="s">
        <v>143</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4"/>
      <c r="B56" s="316" t="s">
        <v>94</v>
      </c>
      <c r="C56" s="318"/>
      <c r="D56" s="338" t="s">
        <v>95</v>
      </c>
      <c r="E56" s="338"/>
      <c r="F56" s="11"/>
      <c r="G56" s="11"/>
      <c r="H56" s="11"/>
      <c r="I56" s="11"/>
      <c r="J56" s="12"/>
      <c r="K56" s="49"/>
      <c r="L56" s="49"/>
      <c r="M56" s="49"/>
      <c r="N56" s="49"/>
      <c r="O56" s="49"/>
      <c r="P56" s="49"/>
      <c r="Q56" s="49"/>
      <c r="R56" s="49"/>
      <c r="S56" s="47"/>
    </row>
    <row r="57" spans="1:21" s="1" customFormat="1" ht="21" customHeight="1">
      <c r="A57" s="74"/>
      <c r="B57" s="339"/>
      <c r="C57" s="340"/>
      <c r="D57" s="341"/>
      <c r="E57" s="342"/>
      <c r="F57" s="11"/>
      <c r="G57" s="11"/>
      <c r="H57" s="11"/>
      <c r="I57" s="11"/>
      <c r="J57" s="12"/>
      <c r="K57" s="49"/>
      <c r="L57" s="49"/>
      <c r="M57" s="49"/>
      <c r="N57" s="49"/>
      <c r="O57" s="49"/>
      <c r="P57" s="49"/>
      <c r="Q57" s="49"/>
      <c r="R57" s="49"/>
      <c r="S57" s="47"/>
    </row>
    <row r="58" spans="1:21" s="1" customFormat="1" ht="21" customHeight="1">
      <c r="A58" s="74"/>
      <c r="B58" s="331"/>
      <c r="C58" s="332"/>
      <c r="D58" s="333"/>
      <c r="E58" s="334"/>
      <c r="F58" s="11"/>
      <c r="G58" s="11"/>
      <c r="H58" s="11"/>
      <c r="I58" s="11"/>
      <c r="J58" s="12"/>
      <c r="K58" s="49"/>
      <c r="L58" s="49"/>
      <c r="M58" s="49"/>
      <c r="N58" s="49"/>
      <c r="O58" s="49"/>
      <c r="P58" s="49"/>
      <c r="Q58" s="49"/>
      <c r="R58" s="49"/>
      <c r="S58" s="47"/>
    </row>
    <row r="59" spans="1:21" s="1" customFormat="1" ht="21" customHeight="1">
      <c r="A59" s="74"/>
      <c r="B59" s="331"/>
      <c r="C59" s="332"/>
      <c r="D59" s="333"/>
      <c r="E59" s="334"/>
      <c r="F59" s="11"/>
      <c r="G59" s="11"/>
      <c r="H59" s="11"/>
      <c r="I59" s="11"/>
      <c r="J59" s="12"/>
      <c r="K59" s="49"/>
      <c r="L59" s="49"/>
      <c r="M59" s="49"/>
      <c r="N59" s="49"/>
      <c r="O59" s="49"/>
      <c r="P59" s="49"/>
      <c r="Q59" s="49"/>
      <c r="R59" s="49"/>
      <c r="S59" s="47"/>
    </row>
    <row r="60" spans="1:21" s="1" customFormat="1" ht="21" customHeight="1">
      <c r="A60" s="74"/>
      <c r="B60" s="331"/>
      <c r="C60" s="332"/>
      <c r="D60" s="333"/>
      <c r="E60" s="334"/>
      <c r="F60" s="11"/>
      <c r="G60" s="11"/>
      <c r="H60" s="11"/>
      <c r="I60" s="11"/>
      <c r="J60" s="12"/>
      <c r="K60" s="49"/>
      <c r="L60" s="49"/>
      <c r="M60" s="49"/>
      <c r="N60" s="49"/>
      <c r="O60" s="49"/>
      <c r="P60" s="49"/>
      <c r="Q60" s="49"/>
      <c r="R60" s="49"/>
      <c r="S60" s="47"/>
    </row>
    <row r="61" spans="1:21" s="1" customFormat="1" ht="21" customHeight="1">
      <c r="A61" s="74"/>
      <c r="B61" s="321"/>
      <c r="C61" s="322"/>
      <c r="D61" s="323"/>
      <c r="E61" s="324"/>
      <c r="F61" s="11"/>
      <c r="G61" s="11"/>
      <c r="H61" s="11"/>
      <c r="I61" s="11"/>
      <c r="J61" s="12"/>
      <c r="K61" s="49"/>
      <c r="L61" s="49"/>
      <c r="M61" s="49"/>
      <c r="N61" s="49"/>
      <c r="O61" s="49"/>
      <c r="P61" s="49"/>
      <c r="Q61" s="49"/>
      <c r="R61" s="49"/>
      <c r="S61" s="47"/>
    </row>
    <row r="62" spans="1:21" s="1" customFormat="1" ht="21" customHeight="1" thickBot="1">
      <c r="A62" s="74"/>
      <c r="B62" s="325"/>
      <c r="C62" s="326"/>
      <c r="D62" s="327"/>
      <c r="E62" s="328"/>
      <c r="F62" s="11"/>
      <c r="G62" s="11"/>
      <c r="H62" s="11"/>
      <c r="I62" s="11"/>
      <c r="J62" s="12"/>
      <c r="K62" s="49"/>
      <c r="L62" s="49"/>
      <c r="M62" s="49"/>
      <c r="N62" s="49"/>
      <c r="O62" s="49"/>
      <c r="P62" s="49"/>
      <c r="Q62" s="49"/>
      <c r="R62" s="49"/>
      <c r="S62" s="47"/>
    </row>
    <row r="63" spans="1:21" s="1" customFormat="1" ht="21" customHeight="1">
      <c r="A63" s="74"/>
      <c r="B63" s="17"/>
      <c r="C63" s="38"/>
      <c r="D63" s="17"/>
      <c r="E63" s="17"/>
      <c r="F63" s="17"/>
      <c r="G63" s="17"/>
      <c r="H63" s="17"/>
      <c r="I63" s="17"/>
      <c r="J63" s="17"/>
      <c r="K63" s="17"/>
      <c r="L63" s="17"/>
      <c r="M63" s="17"/>
      <c r="N63" s="17"/>
      <c r="O63" s="17"/>
      <c r="P63" s="17"/>
      <c r="Q63" s="17"/>
      <c r="R63" s="17"/>
      <c r="S63" s="42"/>
      <c r="T63" s="11"/>
      <c r="U63" s="12"/>
    </row>
    <row r="64" spans="1:21" s="40" customFormat="1" ht="22.2">
      <c r="A64" s="75"/>
      <c r="B64" s="39" t="s">
        <v>21</v>
      </c>
      <c r="C64" s="76"/>
      <c r="D64" s="32"/>
      <c r="E64" s="32"/>
      <c r="F64" s="32"/>
      <c r="G64" s="32"/>
      <c r="H64" s="32"/>
      <c r="I64" s="32"/>
      <c r="J64" s="32"/>
      <c r="K64" s="32"/>
      <c r="L64" s="32"/>
      <c r="M64" s="76"/>
      <c r="N64" s="76"/>
      <c r="O64" s="76"/>
      <c r="P64" s="76"/>
      <c r="Q64" s="76"/>
      <c r="R64" s="76"/>
      <c r="S64" s="77"/>
    </row>
    <row r="65" spans="1:30" s="40" customFormat="1" ht="19.2" customHeight="1">
      <c r="A65" s="75"/>
      <c r="B65" s="39" t="s">
        <v>46</v>
      </c>
      <c r="C65" s="76"/>
      <c r="D65" s="32"/>
      <c r="E65" s="32"/>
      <c r="F65" s="32"/>
      <c r="G65" s="32"/>
      <c r="H65" s="32"/>
      <c r="I65" s="32"/>
      <c r="J65" s="32"/>
      <c r="K65" s="32"/>
      <c r="L65" s="32"/>
      <c r="M65" s="76"/>
      <c r="N65" s="76"/>
      <c r="O65" s="76"/>
      <c r="P65" s="76"/>
      <c r="Q65" s="76"/>
      <c r="R65" s="76"/>
      <c r="S65" s="77"/>
    </row>
    <row r="66" spans="1:30" s="40" customFormat="1" ht="19.2" customHeight="1">
      <c r="A66" s="75"/>
      <c r="B66" s="39" t="s">
        <v>84</v>
      </c>
      <c r="C66" s="76"/>
      <c r="D66" s="32"/>
      <c r="E66" s="32"/>
      <c r="F66" s="32"/>
      <c r="G66" s="32"/>
      <c r="H66" s="32"/>
      <c r="I66" s="32"/>
      <c r="J66" s="32"/>
      <c r="K66" s="32"/>
      <c r="L66" s="32"/>
      <c r="M66" s="76"/>
      <c r="N66" s="76"/>
      <c r="O66" s="76"/>
      <c r="P66" s="76"/>
      <c r="Q66" s="76"/>
      <c r="R66" s="76"/>
      <c r="S66" s="77"/>
    </row>
    <row r="67" spans="1:30" s="40" customFormat="1" ht="12.6" customHeight="1">
      <c r="A67" s="75"/>
      <c r="B67" s="78"/>
      <c r="C67" s="76"/>
      <c r="D67" s="32"/>
      <c r="E67" s="32"/>
      <c r="F67" s="32"/>
      <c r="G67" s="32"/>
      <c r="H67" s="32"/>
      <c r="I67" s="32"/>
      <c r="J67" s="32"/>
      <c r="K67" s="32"/>
      <c r="L67" s="32"/>
      <c r="M67" s="76"/>
      <c r="N67" s="76"/>
      <c r="O67" s="76"/>
      <c r="P67" s="76"/>
      <c r="Q67" s="76"/>
      <c r="R67" s="76"/>
      <c r="S67" s="77"/>
    </row>
    <row r="68" spans="1:30" s="34" customFormat="1" ht="18" customHeight="1">
      <c r="A68" s="79"/>
      <c r="B68" s="39" t="s">
        <v>9</v>
      </c>
      <c r="C68" s="39"/>
      <c r="D68" s="39"/>
      <c r="E68" s="39"/>
      <c r="F68" s="39"/>
      <c r="G68" s="39"/>
      <c r="H68" s="39"/>
      <c r="I68" s="39"/>
      <c r="J68" s="39"/>
      <c r="K68" s="39"/>
      <c r="L68" s="39"/>
      <c r="M68" s="39"/>
      <c r="N68" s="39"/>
      <c r="O68" s="39"/>
      <c r="P68" s="39"/>
      <c r="Q68" s="39"/>
      <c r="R68" s="39"/>
      <c r="S68" s="80"/>
      <c r="T68" s="33"/>
      <c r="U68" s="18"/>
    </row>
    <row r="69" spans="1:30" s="34" customFormat="1" ht="18" customHeight="1">
      <c r="A69" s="79"/>
      <c r="B69" s="39" t="s">
        <v>13</v>
      </c>
      <c r="C69" s="39"/>
      <c r="D69" s="39"/>
      <c r="E69" s="39"/>
      <c r="F69" s="39"/>
      <c r="G69" s="39"/>
      <c r="H69" s="39"/>
      <c r="I69" s="39"/>
      <c r="J69" s="39"/>
      <c r="K69" s="39"/>
      <c r="L69" s="39"/>
      <c r="M69" s="39"/>
      <c r="N69" s="39"/>
      <c r="O69" s="39"/>
      <c r="P69" s="39"/>
      <c r="Q69" s="39"/>
      <c r="R69" s="39"/>
      <c r="S69" s="80"/>
      <c r="T69" s="33"/>
      <c r="U69" s="18"/>
      <c r="V69" s="39"/>
      <c r="W69" s="39"/>
      <c r="X69" s="39"/>
      <c r="Y69" s="39"/>
      <c r="Z69" s="39"/>
      <c r="AA69" s="39"/>
      <c r="AB69" s="39"/>
      <c r="AC69" s="39"/>
      <c r="AD69" s="39"/>
    </row>
    <row r="70" spans="1:30" s="34" customFormat="1" ht="18" customHeight="1">
      <c r="A70" s="79"/>
      <c r="B70" s="39" t="s">
        <v>36</v>
      </c>
      <c r="C70" s="39"/>
      <c r="D70" s="39"/>
      <c r="E70" s="39"/>
      <c r="F70" s="39"/>
      <c r="G70" s="39"/>
      <c r="H70" s="39"/>
      <c r="I70" s="39"/>
      <c r="J70" s="39"/>
      <c r="K70" s="39"/>
      <c r="L70" s="39"/>
      <c r="M70" s="39"/>
      <c r="N70" s="39"/>
      <c r="O70" s="39"/>
      <c r="P70" s="39"/>
      <c r="Q70" s="39"/>
      <c r="R70" s="39"/>
      <c r="S70" s="81"/>
      <c r="T70" s="39"/>
      <c r="U70" s="39"/>
    </row>
    <row r="71" spans="1:30" s="34" customFormat="1" ht="33" customHeight="1">
      <c r="A71" s="79"/>
      <c r="B71" s="82"/>
      <c r="C71" s="329" t="s">
        <v>110</v>
      </c>
      <c r="D71" s="329"/>
      <c r="E71" s="329"/>
      <c r="F71" s="329"/>
      <c r="G71" s="329"/>
      <c r="H71" s="329"/>
      <c r="I71" s="329"/>
      <c r="J71" s="329"/>
      <c r="K71" s="329"/>
      <c r="L71" s="329"/>
      <c r="M71" s="329"/>
      <c r="N71" s="329"/>
      <c r="O71" s="329"/>
      <c r="P71" s="329"/>
      <c r="Q71" s="329"/>
      <c r="R71" s="329"/>
      <c r="S71" s="330"/>
    </row>
    <row r="72" spans="1:30" s="34" customFormat="1" ht="16.2">
      <c r="A72" s="79"/>
      <c r="B72" s="82"/>
      <c r="C72" s="39" t="s">
        <v>54</v>
      </c>
      <c r="D72" s="39"/>
      <c r="E72" s="39"/>
      <c r="F72" s="39"/>
      <c r="G72" s="39"/>
      <c r="H72" s="39"/>
      <c r="I72" s="39"/>
      <c r="J72" s="39"/>
      <c r="K72" s="39"/>
      <c r="L72" s="39"/>
      <c r="M72" s="39"/>
      <c r="N72" s="39"/>
      <c r="O72" s="39"/>
      <c r="P72" s="39"/>
      <c r="Q72" s="39"/>
      <c r="R72" s="39"/>
      <c r="S72" s="80"/>
    </row>
    <row r="73" spans="1:30" s="34" customFormat="1" ht="16.2">
      <c r="A73" s="79"/>
      <c r="B73" s="82"/>
      <c r="C73" s="39" t="s">
        <v>57</v>
      </c>
      <c r="D73" s="39"/>
      <c r="E73" s="39"/>
      <c r="F73" s="39"/>
      <c r="G73" s="39"/>
      <c r="H73" s="39"/>
      <c r="I73" s="39"/>
      <c r="J73" s="39"/>
      <c r="K73" s="39"/>
      <c r="L73" s="39"/>
      <c r="M73" s="39"/>
      <c r="N73" s="39"/>
      <c r="O73" s="39"/>
      <c r="P73" s="39"/>
      <c r="Q73" s="39"/>
      <c r="R73" s="39"/>
      <c r="S73" s="81"/>
    </row>
    <row r="74" spans="1:30" ht="18.600000000000001" thickBot="1">
      <c r="A74" s="83"/>
      <c r="B74" s="73"/>
      <c r="C74" s="73"/>
      <c r="D74" s="73"/>
      <c r="E74" s="73"/>
      <c r="F74" s="73"/>
      <c r="G74" s="73"/>
      <c r="H74" s="73"/>
      <c r="I74" s="73"/>
      <c r="J74" s="73"/>
      <c r="K74" s="73"/>
      <c r="L74" s="73"/>
      <c r="M74" s="73"/>
      <c r="N74" s="73"/>
      <c r="O74" s="73"/>
      <c r="P74" s="73"/>
      <c r="Q74" s="73"/>
      <c r="R74" s="73"/>
      <c r="S74" s="84"/>
    </row>
    <row r="75" spans="1:30" ht="22.2" customHeight="1" thickBot="1">
      <c r="A75" s="123" t="s">
        <v>53</v>
      </c>
      <c r="B75" s="124"/>
      <c r="C75" s="125"/>
      <c r="D75" s="125"/>
      <c r="E75" s="125"/>
      <c r="F75" s="125"/>
      <c r="G75" s="125"/>
      <c r="H75" s="125"/>
      <c r="I75" s="125"/>
      <c r="J75" s="125"/>
      <c r="K75" s="125"/>
      <c r="L75" s="125"/>
      <c r="M75" s="125"/>
      <c r="N75" s="125"/>
      <c r="O75" s="125"/>
      <c r="P75" s="125"/>
      <c r="Q75" s="125"/>
      <c r="R75" s="125"/>
      <c r="S75" s="126"/>
    </row>
    <row r="76" spans="1:30" ht="19.5" customHeight="1" thickBot="1">
      <c r="A76" s="85"/>
      <c r="B76" s="258" t="s">
        <v>126</v>
      </c>
      <c r="C76" s="259"/>
      <c r="D76" s="259"/>
      <c r="E76" s="259"/>
      <c r="F76" s="260"/>
      <c r="G76" s="73"/>
      <c r="H76" s="73"/>
      <c r="I76" s="73"/>
      <c r="J76" s="73"/>
      <c r="K76" s="73"/>
      <c r="L76" s="73"/>
      <c r="M76" s="73"/>
      <c r="N76" s="73"/>
      <c r="O76" s="73"/>
      <c r="P76" s="73"/>
      <c r="Q76" s="73"/>
      <c r="R76" s="73"/>
      <c r="S76" s="84"/>
    </row>
    <row r="77" spans="1:30" ht="18.600000000000001" thickBot="1">
      <c r="A77" s="85"/>
      <c r="B77" s="301"/>
      <c r="C77" s="302"/>
      <c r="D77" s="302"/>
      <c r="E77" s="302"/>
      <c r="F77" s="303"/>
      <c r="G77" s="73"/>
      <c r="H77" s="73"/>
      <c r="I77" s="73"/>
      <c r="J77" s="73"/>
      <c r="K77" s="73"/>
      <c r="L77" s="73"/>
      <c r="M77" s="73"/>
      <c r="N77" s="73"/>
      <c r="O77" s="73"/>
      <c r="P77" s="73"/>
      <c r="Q77" s="73"/>
      <c r="R77" s="73"/>
      <c r="S77" s="84"/>
    </row>
    <row r="78" spans="1:30" ht="22.2" customHeight="1" thickBot="1">
      <c r="A78" s="85"/>
      <c r="B78" s="304" t="s">
        <v>59</v>
      </c>
      <c r="C78" s="305"/>
      <c r="D78" s="306" t="str">
        <f>IFERROR(VLOOKUP(B77,光熱費支援金基準額!C:E,3,FALSE),"")</f>
        <v/>
      </c>
      <c r="E78" s="307"/>
      <c r="F78" s="135" t="s">
        <v>11</v>
      </c>
      <c r="G78" s="73"/>
      <c r="H78" s="73"/>
      <c r="I78" s="73"/>
      <c r="J78" s="73"/>
      <c r="K78" s="73"/>
      <c r="L78" s="73"/>
      <c r="M78" s="73"/>
      <c r="N78" s="73"/>
      <c r="O78" s="73"/>
      <c r="P78" s="73"/>
      <c r="Q78" s="73"/>
      <c r="R78" s="73"/>
      <c r="S78" s="84"/>
      <c r="T78" s="149"/>
    </row>
    <row r="79" spans="1:30" s="41" customFormat="1" ht="33.75" customHeight="1">
      <c r="A79" s="86"/>
      <c r="B79" s="308" t="s">
        <v>127</v>
      </c>
      <c r="C79" s="308"/>
      <c r="D79" s="308"/>
      <c r="E79" s="308"/>
      <c r="F79" s="308"/>
      <c r="G79" s="308"/>
      <c r="H79" s="308"/>
      <c r="I79" s="308"/>
      <c r="J79" s="308"/>
      <c r="K79" s="308"/>
      <c r="L79" s="308"/>
      <c r="M79" s="308"/>
      <c r="N79" s="308"/>
      <c r="O79" s="308"/>
      <c r="P79" s="308"/>
      <c r="Q79" s="308"/>
      <c r="R79" s="308"/>
      <c r="S79" s="309"/>
    </row>
    <row r="80" spans="1:30" ht="12.6" customHeight="1">
      <c r="A80" s="85"/>
      <c r="B80" s="87"/>
      <c r="C80" s="87"/>
      <c r="D80" s="16"/>
      <c r="E80" s="16"/>
      <c r="F80" s="16"/>
      <c r="G80" s="16"/>
      <c r="H80" s="16"/>
      <c r="I80" s="16"/>
      <c r="J80" s="16"/>
      <c r="K80" s="16"/>
      <c r="L80" s="16"/>
      <c r="M80" s="87"/>
      <c r="N80" s="87"/>
      <c r="O80" s="87"/>
      <c r="P80" s="87"/>
      <c r="Q80" s="87"/>
      <c r="R80" s="87"/>
      <c r="S80" s="84"/>
    </row>
    <row r="81" spans="1:19" s="40" customFormat="1" ht="19.95" customHeight="1">
      <c r="A81" s="75"/>
      <c r="B81" s="39" t="s">
        <v>21</v>
      </c>
      <c r="C81" s="76"/>
      <c r="D81" s="32"/>
      <c r="E81" s="32"/>
      <c r="F81" s="32"/>
      <c r="G81" s="32"/>
      <c r="H81" s="32"/>
      <c r="I81" s="32"/>
      <c r="J81" s="32"/>
      <c r="K81" s="32"/>
      <c r="L81" s="32"/>
      <c r="M81" s="76"/>
      <c r="N81" s="76"/>
      <c r="O81" s="76"/>
      <c r="P81" s="76"/>
      <c r="Q81" s="76"/>
      <c r="R81" s="76"/>
      <c r="S81" s="77"/>
    </row>
    <row r="82" spans="1:19" s="40" customFormat="1" ht="19.95" customHeight="1">
      <c r="A82" s="75"/>
      <c r="B82" s="39" t="s">
        <v>46</v>
      </c>
      <c r="C82" s="76"/>
      <c r="D82" s="32"/>
      <c r="E82" s="32"/>
      <c r="F82" s="32"/>
      <c r="G82" s="32"/>
      <c r="H82" s="32"/>
      <c r="I82" s="32"/>
      <c r="J82" s="32"/>
      <c r="K82" s="32"/>
      <c r="L82" s="32"/>
      <c r="M82" s="76"/>
      <c r="N82" s="76"/>
      <c r="O82" s="76"/>
      <c r="P82" s="76"/>
      <c r="Q82" s="76"/>
      <c r="R82" s="76"/>
      <c r="S82" s="77"/>
    </row>
    <row r="83" spans="1:19" s="40" customFormat="1" ht="19.95" customHeight="1">
      <c r="A83" s="75"/>
      <c r="B83" s="39" t="s">
        <v>103</v>
      </c>
      <c r="C83" s="76"/>
      <c r="D83" s="32"/>
      <c r="E83" s="32"/>
      <c r="F83" s="32"/>
      <c r="G83" s="32"/>
      <c r="H83" s="32"/>
      <c r="I83" s="32"/>
      <c r="J83" s="32"/>
      <c r="K83" s="32"/>
      <c r="L83" s="32"/>
      <c r="M83" s="76"/>
      <c r="N83" s="76"/>
      <c r="O83" s="76"/>
      <c r="P83" s="76"/>
      <c r="Q83" s="76"/>
      <c r="R83" s="76"/>
      <c r="S83" s="77"/>
    </row>
    <row r="84" spans="1:19" s="40" customFormat="1" ht="19.95" customHeight="1">
      <c r="A84" s="75"/>
      <c r="B84" s="78" t="s">
        <v>109</v>
      </c>
      <c r="C84" s="76"/>
      <c r="D84" s="32"/>
      <c r="E84" s="32"/>
      <c r="F84" s="32"/>
      <c r="G84" s="32"/>
      <c r="H84" s="32"/>
      <c r="I84" s="32"/>
      <c r="J84" s="32"/>
      <c r="K84" s="32"/>
      <c r="L84" s="32"/>
      <c r="M84" s="76"/>
      <c r="N84" s="76"/>
      <c r="O84" s="76"/>
      <c r="P84" s="76"/>
      <c r="Q84" s="76"/>
      <c r="R84" s="76"/>
      <c r="S84" s="77"/>
    </row>
    <row r="85" spans="1:19" ht="10.199999999999999" customHeight="1">
      <c r="A85" s="85"/>
      <c r="B85" s="87"/>
      <c r="C85" s="87"/>
      <c r="D85" s="16"/>
      <c r="E85" s="16"/>
      <c r="F85" s="16"/>
      <c r="G85" s="16"/>
      <c r="H85" s="16"/>
      <c r="I85" s="16"/>
      <c r="J85" s="16"/>
      <c r="K85" s="16"/>
      <c r="L85" s="16"/>
      <c r="M85" s="87"/>
      <c r="N85" s="87"/>
      <c r="O85" s="87"/>
      <c r="P85" s="87"/>
      <c r="Q85" s="87"/>
      <c r="R85" s="87"/>
      <c r="S85" s="84"/>
    </row>
    <row r="86" spans="1:19" s="15" customFormat="1" ht="22.2">
      <c r="A86" s="88"/>
      <c r="B86" s="39" t="s">
        <v>9</v>
      </c>
      <c r="C86" s="32"/>
      <c r="D86" s="16"/>
      <c r="E86" s="16"/>
      <c r="F86" s="16"/>
      <c r="G86" s="16"/>
      <c r="H86" s="16"/>
      <c r="I86" s="16"/>
      <c r="J86" s="16"/>
      <c r="K86" s="16"/>
      <c r="L86" s="16"/>
      <c r="M86" s="16"/>
      <c r="N86" s="16"/>
      <c r="O86" s="16"/>
      <c r="P86" s="16"/>
      <c r="Q86" s="16"/>
      <c r="R86" s="16"/>
      <c r="S86" s="89"/>
    </row>
    <row r="87" spans="1:19" s="15" customFormat="1" ht="22.2">
      <c r="A87" s="90"/>
      <c r="B87" s="39" t="s">
        <v>13</v>
      </c>
      <c r="C87" s="76"/>
      <c r="D87" s="87"/>
      <c r="E87" s="87"/>
      <c r="F87" s="87"/>
      <c r="G87" s="87"/>
      <c r="H87" s="87"/>
      <c r="I87" s="87"/>
      <c r="J87" s="87"/>
      <c r="K87" s="87"/>
      <c r="L87" s="87"/>
      <c r="M87" s="87"/>
      <c r="N87" s="87"/>
      <c r="O87" s="87"/>
      <c r="P87" s="87"/>
      <c r="Q87" s="87"/>
      <c r="R87" s="87"/>
      <c r="S87" s="89"/>
    </row>
    <row r="88" spans="1:19" s="15" customFormat="1" ht="22.2">
      <c r="A88" s="90"/>
      <c r="B88" s="39" t="s">
        <v>36</v>
      </c>
      <c r="C88" s="76"/>
      <c r="D88" s="87"/>
      <c r="E88" s="87"/>
      <c r="F88" s="87"/>
      <c r="G88" s="87"/>
      <c r="H88" s="87"/>
      <c r="I88" s="87"/>
      <c r="J88" s="87"/>
      <c r="K88" s="87"/>
      <c r="L88" s="87"/>
      <c r="M88" s="87"/>
      <c r="N88" s="87"/>
      <c r="O88" s="87"/>
      <c r="P88" s="87"/>
      <c r="Q88" s="87"/>
      <c r="R88" s="87"/>
      <c r="S88" s="89"/>
    </row>
    <row r="89" spans="1:19" s="15" customFormat="1" ht="19.2">
      <c r="A89" s="90"/>
      <c r="B89" s="82"/>
      <c r="C89" s="39" t="s">
        <v>108</v>
      </c>
      <c r="D89" s="87"/>
      <c r="E89" s="87"/>
      <c r="F89" s="87"/>
      <c r="G89" s="87"/>
      <c r="H89" s="87"/>
      <c r="I89" s="87"/>
      <c r="J89" s="87"/>
      <c r="K89" s="87"/>
      <c r="L89" s="87"/>
      <c r="M89" s="87"/>
      <c r="N89" s="87"/>
      <c r="O89" s="87"/>
      <c r="P89" s="87"/>
      <c r="Q89" s="87"/>
      <c r="R89" s="87"/>
      <c r="S89" s="89"/>
    </row>
    <row r="90" spans="1:19" s="15" customFormat="1" ht="19.8" thickBot="1">
      <c r="A90" s="91"/>
      <c r="B90" s="92"/>
      <c r="C90" s="93" t="s">
        <v>57</v>
      </c>
      <c r="D90" s="94"/>
      <c r="E90" s="94"/>
      <c r="F90" s="94"/>
      <c r="G90" s="94"/>
      <c r="H90" s="94"/>
      <c r="I90" s="94"/>
      <c r="J90" s="94"/>
      <c r="K90" s="94"/>
      <c r="L90" s="94"/>
      <c r="M90" s="94"/>
      <c r="N90" s="94"/>
      <c r="O90" s="94"/>
      <c r="P90" s="94"/>
      <c r="Q90" s="94"/>
      <c r="R90" s="94"/>
      <c r="S90" s="95"/>
    </row>
    <row r="91" spans="1:19" s="34" customFormat="1" ht="28.2" customHeight="1" thickBot="1">
      <c r="A91" s="310" t="s">
        <v>63</v>
      </c>
      <c r="B91" s="311"/>
      <c r="C91" s="311"/>
      <c r="D91" s="311"/>
      <c r="E91" s="311"/>
      <c r="F91" s="311"/>
      <c r="G91" s="311"/>
      <c r="H91" s="311"/>
      <c r="I91" s="311"/>
      <c r="J91" s="311"/>
      <c r="K91" s="311"/>
      <c r="L91" s="311"/>
      <c r="M91" s="311"/>
      <c r="N91" s="311"/>
      <c r="O91" s="311"/>
      <c r="P91" s="311"/>
      <c r="Q91" s="311"/>
      <c r="R91" s="311"/>
      <c r="S91" s="312"/>
    </row>
    <row r="92" spans="1:19" s="1" customFormat="1" ht="28.95" customHeight="1" thickBot="1">
      <c r="A92" s="46"/>
      <c r="B92" s="168" t="s">
        <v>17</v>
      </c>
      <c r="C92" s="8"/>
      <c r="D92" s="8"/>
      <c r="E92" s="8"/>
      <c r="F92" s="8"/>
      <c r="G92" s="8"/>
      <c r="H92" s="8"/>
      <c r="I92" s="8"/>
      <c r="J92" s="8"/>
      <c r="K92" s="8"/>
      <c r="L92" s="8"/>
      <c r="M92" s="8"/>
      <c r="N92" s="8"/>
      <c r="O92" s="9"/>
      <c r="P92" s="10"/>
      <c r="Q92" s="3"/>
      <c r="R92" s="3"/>
      <c r="S92" s="62"/>
    </row>
    <row r="93" spans="1:19" s="1" customFormat="1" ht="60" customHeight="1" thickBot="1">
      <c r="A93" s="313" t="s">
        <v>26</v>
      </c>
      <c r="B93" s="316" t="s">
        <v>114</v>
      </c>
      <c r="C93" s="317"/>
      <c r="D93" s="317"/>
      <c r="E93" s="317"/>
      <c r="F93" s="318"/>
      <c r="G93" s="258" t="s">
        <v>55</v>
      </c>
      <c r="H93" s="260"/>
      <c r="I93" s="258" t="s">
        <v>122</v>
      </c>
      <c r="J93" s="259"/>
      <c r="K93" s="259"/>
      <c r="L93" s="259"/>
      <c r="M93" s="260"/>
      <c r="N93" s="46"/>
      <c r="O93" s="49"/>
      <c r="P93" s="49"/>
      <c r="Q93" s="49"/>
      <c r="R93" s="49"/>
      <c r="S93" s="47"/>
    </row>
    <row r="94" spans="1:19" s="1" customFormat="1" ht="20.399999999999999" customHeight="1">
      <c r="A94" s="314"/>
      <c r="B94" s="143">
        <v>1</v>
      </c>
      <c r="C94" s="472"/>
      <c r="D94" s="473"/>
      <c r="E94" s="473"/>
      <c r="F94" s="473"/>
      <c r="G94" s="467"/>
      <c r="H94" s="468"/>
      <c r="I94" s="469"/>
      <c r="J94" s="470"/>
      <c r="K94" s="470"/>
      <c r="L94" s="470"/>
      <c r="M94" s="471"/>
      <c r="N94" s="46"/>
      <c r="O94" s="49"/>
      <c r="P94" s="49"/>
      <c r="Q94" s="49"/>
      <c r="R94" s="49"/>
      <c r="S94" s="47"/>
    </row>
    <row r="95" spans="1:19" s="1" customFormat="1" ht="20.399999999999999" customHeight="1">
      <c r="A95" s="314"/>
      <c r="B95" s="144">
        <v>2</v>
      </c>
      <c r="C95" s="278"/>
      <c r="D95" s="279"/>
      <c r="E95" s="279"/>
      <c r="F95" s="279"/>
      <c r="G95" s="280"/>
      <c r="H95" s="281"/>
      <c r="I95" s="282"/>
      <c r="J95" s="283"/>
      <c r="K95" s="283"/>
      <c r="L95" s="283"/>
      <c r="M95" s="284"/>
      <c r="N95" s="46"/>
      <c r="O95" s="49"/>
      <c r="P95" s="49"/>
      <c r="Q95" s="49"/>
      <c r="R95" s="49"/>
      <c r="S95" s="47"/>
    </row>
    <row r="96" spans="1:19" s="1" customFormat="1" ht="20.399999999999999" customHeight="1">
      <c r="A96" s="314"/>
      <c r="B96" s="144">
        <v>3</v>
      </c>
      <c r="C96" s="278"/>
      <c r="D96" s="279"/>
      <c r="E96" s="279"/>
      <c r="F96" s="279"/>
      <c r="G96" s="280"/>
      <c r="H96" s="281"/>
      <c r="I96" s="282"/>
      <c r="J96" s="283"/>
      <c r="K96" s="283"/>
      <c r="L96" s="283"/>
      <c r="M96" s="284"/>
      <c r="N96" s="46"/>
      <c r="O96" s="49"/>
      <c r="P96" s="49"/>
      <c r="Q96" s="49"/>
      <c r="R96" s="49"/>
      <c r="S96" s="47"/>
    </row>
    <row r="97" spans="1:19" s="1" customFormat="1" ht="20.399999999999999" customHeight="1">
      <c r="A97" s="314"/>
      <c r="B97" s="144">
        <v>4</v>
      </c>
      <c r="C97" s="278"/>
      <c r="D97" s="279"/>
      <c r="E97" s="279"/>
      <c r="F97" s="279"/>
      <c r="G97" s="280"/>
      <c r="H97" s="281"/>
      <c r="I97" s="282"/>
      <c r="J97" s="283"/>
      <c r="K97" s="283"/>
      <c r="L97" s="283"/>
      <c r="M97" s="284"/>
      <c r="N97" s="46"/>
      <c r="O97" s="49"/>
      <c r="P97" s="49"/>
      <c r="Q97" s="49"/>
      <c r="R97" s="49"/>
      <c r="S97" s="47"/>
    </row>
    <row r="98" spans="1:19" s="1" customFormat="1" ht="20.399999999999999" customHeight="1">
      <c r="A98" s="314"/>
      <c r="B98" s="144">
        <v>5</v>
      </c>
      <c r="C98" s="278"/>
      <c r="D98" s="279"/>
      <c r="E98" s="279"/>
      <c r="F98" s="279"/>
      <c r="G98" s="280"/>
      <c r="H98" s="281"/>
      <c r="I98" s="282"/>
      <c r="J98" s="283"/>
      <c r="K98" s="283"/>
      <c r="L98" s="283"/>
      <c r="M98" s="284"/>
      <c r="N98" s="46"/>
      <c r="O98" s="49"/>
      <c r="P98" s="49"/>
      <c r="Q98" s="49"/>
      <c r="R98" s="49"/>
      <c r="S98" s="47"/>
    </row>
    <row r="99" spans="1:19" s="1" customFormat="1" ht="20.399999999999999" customHeight="1">
      <c r="A99" s="314"/>
      <c r="B99" s="144">
        <v>6</v>
      </c>
      <c r="C99" s="278"/>
      <c r="D99" s="279"/>
      <c r="E99" s="279"/>
      <c r="F99" s="279"/>
      <c r="G99" s="280"/>
      <c r="H99" s="281"/>
      <c r="I99" s="282"/>
      <c r="J99" s="283"/>
      <c r="K99" s="283"/>
      <c r="L99" s="283"/>
      <c r="M99" s="284"/>
      <c r="N99" s="46"/>
      <c r="O99" s="49"/>
      <c r="P99" s="49"/>
      <c r="Q99" s="49"/>
      <c r="R99" s="49"/>
      <c r="S99" s="47"/>
    </row>
    <row r="100" spans="1:19" s="1" customFormat="1" ht="20.399999999999999" customHeight="1">
      <c r="A100" s="314"/>
      <c r="B100" s="144">
        <v>7</v>
      </c>
      <c r="C100" s="278"/>
      <c r="D100" s="279"/>
      <c r="E100" s="279"/>
      <c r="F100" s="279"/>
      <c r="G100" s="280"/>
      <c r="H100" s="281"/>
      <c r="I100" s="282"/>
      <c r="J100" s="283"/>
      <c r="K100" s="283"/>
      <c r="L100" s="283"/>
      <c r="M100" s="284"/>
      <c r="N100" s="46"/>
      <c r="O100" s="49"/>
      <c r="P100" s="49"/>
      <c r="Q100" s="49"/>
      <c r="R100" s="49"/>
      <c r="S100" s="47"/>
    </row>
    <row r="101" spans="1:19" s="1" customFormat="1" ht="20.399999999999999" customHeight="1">
      <c r="A101" s="314"/>
      <c r="B101" s="144">
        <v>8</v>
      </c>
      <c r="C101" s="278"/>
      <c r="D101" s="279"/>
      <c r="E101" s="279"/>
      <c r="F101" s="279"/>
      <c r="G101" s="280"/>
      <c r="H101" s="281"/>
      <c r="I101" s="282"/>
      <c r="J101" s="283"/>
      <c r="K101" s="283"/>
      <c r="L101" s="283"/>
      <c r="M101" s="284"/>
      <c r="N101" s="46"/>
      <c r="O101" s="49"/>
      <c r="P101" s="49"/>
      <c r="Q101" s="49"/>
      <c r="R101" s="49"/>
      <c r="S101" s="47"/>
    </row>
    <row r="102" spans="1:19" s="1" customFormat="1" ht="20.399999999999999" customHeight="1">
      <c r="A102" s="314"/>
      <c r="B102" s="144">
        <v>9</v>
      </c>
      <c r="C102" s="278"/>
      <c r="D102" s="279"/>
      <c r="E102" s="279"/>
      <c r="F102" s="285"/>
      <c r="G102" s="280"/>
      <c r="H102" s="281"/>
      <c r="I102" s="286"/>
      <c r="J102" s="287"/>
      <c r="K102" s="287"/>
      <c r="L102" s="287"/>
      <c r="M102" s="288"/>
      <c r="N102" s="46"/>
      <c r="O102" s="49"/>
      <c r="P102" s="49"/>
      <c r="Q102" s="49"/>
      <c r="R102" s="49"/>
      <c r="S102" s="47"/>
    </row>
    <row r="103" spans="1:19" s="1" customFormat="1" ht="20.399999999999999" customHeight="1" thickBot="1">
      <c r="A103" s="314"/>
      <c r="B103" s="144">
        <v>10</v>
      </c>
      <c r="C103" s="289"/>
      <c r="D103" s="290"/>
      <c r="E103" s="290"/>
      <c r="F103" s="290"/>
      <c r="G103" s="291"/>
      <c r="H103" s="292"/>
      <c r="I103" s="293"/>
      <c r="J103" s="294"/>
      <c r="K103" s="294"/>
      <c r="L103" s="294"/>
      <c r="M103" s="295"/>
      <c r="N103" s="46"/>
      <c r="O103" s="49"/>
      <c r="P103" s="49"/>
      <c r="Q103" s="49"/>
      <c r="R103" s="49"/>
      <c r="S103" s="47"/>
    </row>
    <row r="104" spans="1:19" s="1" customFormat="1" ht="33" customHeight="1" thickBot="1">
      <c r="A104" s="314"/>
      <c r="B104" s="258" t="s">
        <v>118</v>
      </c>
      <c r="C104" s="259"/>
      <c r="D104" s="259"/>
      <c r="E104" s="259"/>
      <c r="F104" s="260"/>
      <c r="G104" s="274">
        <f>COUNTIF(I94:M103,"自動車（病院・診療所）")</f>
        <v>0</v>
      </c>
      <c r="H104" s="275"/>
      <c r="I104" s="258" t="s">
        <v>14</v>
      </c>
      <c r="J104" s="260"/>
      <c r="K104" s="263">
        <f>17000*G104</f>
        <v>0</v>
      </c>
      <c r="L104" s="264"/>
      <c r="M104" s="120" t="s">
        <v>11</v>
      </c>
      <c r="N104" s="49"/>
      <c r="O104" s="49"/>
      <c r="P104" s="49"/>
      <c r="Q104" s="49"/>
      <c r="R104" s="49"/>
      <c r="S104" s="47"/>
    </row>
    <row r="105" spans="1:19" s="1" customFormat="1" ht="33" customHeight="1" thickBot="1">
      <c r="A105" s="314"/>
      <c r="B105" s="258" t="s">
        <v>119</v>
      </c>
      <c r="C105" s="259"/>
      <c r="D105" s="259"/>
      <c r="E105" s="259"/>
      <c r="F105" s="260"/>
      <c r="G105" s="274">
        <f>COUNTIF(I94:M103,"自動車（通所系）")</f>
        <v>0</v>
      </c>
      <c r="H105" s="275"/>
      <c r="I105" s="258" t="s">
        <v>14</v>
      </c>
      <c r="J105" s="260"/>
      <c r="K105" s="263">
        <f>18000*G105</f>
        <v>0</v>
      </c>
      <c r="L105" s="264"/>
      <c r="M105" s="120" t="s">
        <v>11</v>
      </c>
      <c r="N105" s="49"/>
      <c r="O105" s="49"/>
      <c r="P105" s="49"/>
      <c r="Q105" s="49"/>
      <c r="R105" s="49"/>
      <c r="S105" s="47"/>
    </row>
    <row r="106" spans="1:19" s="1" customFormat="1" ht="33" customHeight="1" thickBot="1">
      <c r="A106" s="314"/>
      <c r="B106" s="258" t="s">
        <v>120</v>
      </c>
      <c r="C106" s="259"/>
      <c r="D106" s="259"/>
      <c r="E106" s="259"/>
      <c r="F106" s="260"/>
      <c r="G106" s="276">
        <f>COUNTIF(I94:M103,"自動車（入所系）")</f>
        <v>0</v>
      </c>
      <c r="H106" s="277"/>
      <c r="I106" s="258" t="s">
        <v>14</v>
      </c>
      <c r="J106" s="260"/>
      <c r="K106" s="263">
        <f>11000*G106</f>
        <v>0</v>
      </c>
      <c r="L106" s="264"/>
      <c r="M106" s="120" t="s">
        <v>11</v>
      </c>
      <c r="N106" s="49"/>
      <c r="O106" s="49"/>
      <c r="P106" s="49"/>
      <c r="Q106" s="49"/>
      <c r="R106" s="49"/>
      <c r="S106" s="47"/>
    </row>
    <row r="107" spans="1:19" s="1" customFormat="1" ht="33" customHeight="1" thickBot="1">
      <c r="A107" s="314"/>
      <c r="B107" s="258" t="s">
        <v>121</v>
      </c>
      <c r="C107" s="259"/>
      <c r="D107" s="259"/>
      <c r="E107" s="259"/>
      <c r="F107" s="259"/>
      <c r="G107" s="274">
        <f>COUNTIF(I94:M103,"自動車（訪問系）")</f>
        <v>0</v>
      </c>
      <c r="H107" s="275"/>
      <c r="I107" s="259" t="s">
        <v>14</v>
      </c>
      <c r="J107" s="260"/>
      <c r="K107" s="263">
        <f>11000*G107</f>
        <v>0</v>
      </c>
      <c r="L107" s="264"/>
      <c r="M107" s="120" t="s">
        <v>11</v>
      </c>
      <c r="N107" s="49"/>
      <c r="P107" s="49"/>
      <c r="Q107" s="49"/>
      <c r="R107" s="49"/>
      <c r="S107" s="47"/>
    </row>
    <row r="108" spans="1:19" s="1" customFormat="1" ht="33" customHeight="1" thickBot="1">
      <c r="A108" s="314"/>
      <c r="B108" s="258" t="s">
        <v>123</v>
      </c>
      <c r="C108" s="259"/>
      <c r="D108" s="259"/>
      <c r="E108" s="259"/>
      <c r="F108" s="260"/>
      <c r="G108" s="261">
        <f>COUNTIF(I92:M101,"自動二輪車等（病院・診療所）")</f>
        <v>0</v>
      </c>
      <c r="H108" s="262"/>
      <c r="I108" s="258" t="s">
        <v>14</v>
      </c>
      <c r="J108" s="260"/>
      <c r="K108" s="263">
        <f>4700*G108</f>
        <v>0</v>
      </c>
      <c r="L108" s="264"/>
      <c r="M108" s="120" t="s">
        <v>11</v>
      </c>
      <c r="N108" s="49"/>
      <c r="O108" s="49"/>
      <c r="P108" s="49"/>
      <c r="Q108" s="49"/>
      <c r="R108" s="49"/>
      <c r="S108" s="47"/>
    </row>
    <row r="109" spans="1:19" s="1" customFormat="1" ht="33" customHeight="1" thickBot="1">
      <c r="A109" s="314"/>
      <c r="B109" s="258" t="s">
        <v>124</v>
      </c>
      <c r="C109" s="259"/>
      <c r="D109" s="259"/>
      <c r="E109" s="259"/>
      <c r="F109" s="260"/>
      <c r="G109" s="261">
        <f>COUNTIF(I94:M103,"自動二輪車等（訪問系）")</f>
        <v>0</v>
      </c>
      <c r="H109" s="262"/>
      <c r="I109" s="258" t="s">
        <v>14</v>
      </c>
      <c r="J109" s="260"/>
      <c r="K109" s="263">
        <f>3000*G109</f>
        <v>0</v>
      </c>
      <c r="L109" s="264"/>
      <c r="M109" s="120" t="s">
        <v>11</v>
      </c>
      <c r="N109" s="49"/>
      <c r="P109" s="49"/>
      <c r="Q109" s="49"/>
      <c r="R109" s="49"/>
      <c r="S109" s="47"/>
    </row>
    <row r="110" spans="1:19" s="1" customFormat="1" ht="28.5" customHeight="1" thickBot="1">
      <c r="A110" s="315"/>
      <c r="B110" s="265" t="s">
        <v>97</v>
      </c>
      <c r="C110" s="266"/>
      <c r="D110" s="266"/>
      <c r="E110" s="266"/>
      <c r="F110" s="267"/>
      <c r="G110" s="268">
        <f>SUM(G104:H109)</f>
        <v>0</v>
      </c>
      <c r="H110" s="269"/>
      <c r="I110" s="270" t="s">
        <v>98</v>
      </c>
      <c r="J110" s="271"/>
      <c r="K110" s="272">
        <f>SUM(K104:L109)</f>
        <v>0</v>
      </c>
      <c r="L110" s="273"/>
      <c r="M110" s="106" t="s">
        <v>11</v>
      </c>
      <c r="N110" s="49"/>
      <c r="O110" s="49"/>
      <c r="P110" s="49"/>
      <c r="Q110" s="49"/>
      <c r="R110" s="49"/>
      <c r="S110" s="47"/>
    </row>
    <row r="111" spans="1:19" s="1" customFormat="1" ht="21.45" customHeight="1" thickBot="1">
      <c r="A111" s="63"/>
      <c r="B111" s="19" t="s">
        <v>113</v>
      </c>
      <c r="C111" s="49"/>
      <c r="D111" s="7"/>
      <c r="E111" s="7"/>
      <c r="F111" s="7"/>
      <c r="G111" s="7"/>
      <c r="H111" s="7"/>
      <c r="I111" s="7"/>
      <c r="J111" s="7"/>
      <c r="K111" s="7"/>
      <c r="L111" s="7"/>
      <c r="M111" s="7"/>
      <c r="N111" s="7"/>
      <c r="O111" s="7"/>
      <c r="P111" s="244" t="s">
        <v>115</v>
      </c>
      <c r="Q111" s="244"/>
      <c r="R111" s="8"/>
      <c r="S111" s="47"/>
    </row>
    <row r="112" spans="1:19" s="1" customFormat="1" ht="21.45" customHeight="1" thickBot="1">
      <c r="A112" s="63"/>
      <c r="B112" s="117"/>
      <c r="C112" s="49"/>
      <c r="D112" s="7"/>
      <c r="E112" s="7"/>
      <c r="F112" s="7"/>
      <c r="G112" s="7"/>
      <c r="H112" s="7"/>
      <c r="I112" s="7"/>
      <c r="J112" s="7"/>
      <c r="K112" s="7"/>
      <c r="L112" s="7"/>
      <c r="M112" s="7"/>
      <c r="N112" s="7"/>
      <c r="O112" s="7"/>
      <c r="P112" s="245">
        <f>SUM(G107,G109)</f>
        <v>0</v>
      </c>
      <c r="Q112" s="246"/>
      <c r="R112" s="8"/>
      <c r="S112" s="47"/>
    </row>
    <row r="113" spans="1:19" s="1" customFormat="1" ht="20.399999999999999" customHeight="1" thickBot="1">
      <c r="A113" s="63"/>
      <c r="B113" s="112" t="s">
        <v>78</v>
      </c>
      <c r="C113" s="113"/>
      <c r="D113" s="114"/>
      <c r="E113" s="114"/>
      <c r="F113" s="114"/>
      <c r="G113" s="111"/>
      <c r="H113" s="111"/>
      <c r="I113" s="111"/>
      <c r="J113" s="111"/>
      <c r="K113" s="111"/>
      <c r="L113" s="111"/>
      <c r="M113" s="111"/>
      <c r="N113" s="111"/>
      <c r="O113" s="111"/>
      <c r="P113" s="111"/>
      <c r="Q113" s="111"/>
      <c r="R113" s="11"/>
      <c r="S113" s="64"/>
    </row>
    <row r="114" spans="1:19" s="1" customFormat="1" ht="33" customHeight="1" thickBot="1">
      <c r="A114" s="63"/>
      <c r="B114" s="118" t="s">
        <v>77</v>
      </c>
      <c r="C114" s="119"/>
      <c r="D114" s="247" t="s">
        <v>66</v>
      </c>
      <c r="E114" s="247"/>
      <c r="F114" s="248" t="s">
        <v>67</v>
      </c>
      <c r="G114" s="249"/>
      <c r="H114" s="249"/>
      <c r="I114" s="250"/>
      <c r="J114" s="251" t="s">
        <v>70</v>
      </c>
      <c r="K114" s="252"/>
      <c r="L114" s="252"/>
      <c r="M114" s="253"/>
      <c r="N114" s="254" t="s">
        <v>96</v>
      </c>
      <c r="O114" s="255"/>
      <c r="P114" s="256" t="s">
        <v>79</v>
      </c>
      <c r="Q114" s="257"/>
      <c r="R114" s="11"/>
      <c r="S114" s="47"/>
    </row>
    <row r="115" spans="1:19" s="1" customFormat="1" ht="19.5" customHeight="1" thickBot="1">
      <c r="A115" s="63"/>
      <c r="B115" s="234" t="s">
        <v>75</v>
      </c>
      <c r="C115" s="235"/>
      <c r="D115" s="236" t="s">
        <v>71</v>
      </c>
      <c r="E115" s="237"/>
      <c r="F115" s="238" t="s">
        <v>68</v>
      </c>
      <c r="G115" s="239"/>
      <c r="H115" s="239"/>
      <c r="I115" s="240"/>
      <c r="J115" s="236" t="s">
        <v>69</v>
      </c>
      <c r="K115" s="241"/>
      <c r="L115" s="241"/>
      <c r="M115" s="237"/>
      <c r="N115" s="238" t="s">
        <v>72</v>
      </c>
      <c r="O115" s="239"/>
      <c r="P115" s="242" t="s">
        <v>80</v>
      </c>
      <c r="Q115" s="243"/>
      <c r="R115" s="11"/>
      <c r="S115" s="47"/>
    </row>
    <row r="116" spans="1:19" s="1" customFormat="1" ht="21.75" customHeight="1" thickBot="1">
      <c r="A116" s="63"/>
      <c r="B116" s="166"/>
      <c r="C116" s="167" t="s">
        <v>76</v>
      </c>
      <c r="D116" s="225"/>
      <c r="E116" s="225"/>
      <c r="F116" s="226"/>
      <c r="G116" s="227"/>
      <c r="H116" s="227"/>
      <c r="I116" s="228"/>
      <c r="J116" s="226"/>
      <c r="K116" s="227"/>
      <c r="L116" s="227"/>
      <c r="M116" s="228"/>
      <c r="N116" s="229" t="e">
        <f>ROUNDUP(F116/J116,0)</f>
        <v>#DIV/0!</v>
      </c>
      <c r="O116" s="230"/>
      <c r="P116" s="231" t="e">
        <f>N116</f>
        <v>#DIV/0!</v>
      </c>
      <c r="Q116" s="232"/>
      <c r="R116" s="11"/>
      <c r="S116" s="47"/>
    </row>
    <row r="117" spans="1:19" s="20" customFormat="1" ht="20.399999999999999" customHeight="1">
      <c r="A117" s="171"/>
      <c r="B117" s="145" t="s">
        <v>64</v>
      </c>
      <c r="C117" s="38" t="s">
        <v>107</v>
      </c>
      <c r="D117" s="146"/>
      <c r="E117" s="146"/>
      <c r="F117" s="146"/>
      <c r="G117" s="146"/>
      <c r="H117" s="146"/>
      <c r="I117" s="146"/>
      <c r="J117" s="146"/>
      <c r="K117" s="146"/>
      <c r="L117" s="146"/>
      <c r="M117" s="146"/>
      <c r="N117" s="146"/>
      <c r="O117" s="146"/>
      <c r="P117" s="146"/>
      <c r="Q117" s="17"/>
      <c r="R117" s="146"/>
      <c r="S117" s="147"/>
    </row>
    <row r="118" spans="1:19" s="20" customFormat="1" ht="20.399999999999999" customHeight="1">
      <c r="A118" s="171"/>
      <c r="B118" s="145"/>
      <c r="C118" s="38" t="s">
        <v>74</v>
      </c>
      <c r="D118" s="146"/>
      <c r="E118" s="146"/>
      <c r="F118" s="146"/>
      <c r="G118" s="146"/>
      <c r="H118" s="146"/>
      <c r="I118" s="146"/>
      <c r="J118" s="146"/>
      <c r="K118" s="146"/>
      <c r="L118" s="146"/>
      <c r="M118" s="146"/>
      <c r="N118" s="146"/>
      <c r="O118" s="146"/>
      <c r="P118" s="146"/>
      <c r="Q118" s="17"/>
      <c r="R118" s="146"/>
      <c r="S118" s="147"/>
    </row>
    <row r="119" spans="1:19" s="20" customFormat="1" ht="20.399999999999999" customHeight="1">
      <c r="A119" s="171"/>
      <c r="B119" s="145"/>
      <c r="C119" s="38" t="s">
        <v>73</v>
      </c>
      <c r="D119" s="146"/>
      <c r="E119" s="146"/>
      <c r="F119" s="146"/>
      <c r="G119" s="146"/>
      <c r="H119" s="146"/>
      <c r="I119" s="146"/>
      <c r="J119" s="146"/>
      <c r="K119" s="146"/>
      <c r="L119" s="146"/>
      <c r="M119" s="146"/>
      <c r="N119" s="146"/>
      <c r="O119" s="146"/>
      <c r="P119" s="146"/>
      <c r="Q119" s="17"/>
      <c r="R119" s="146"/>
      <c r="S119" s="147"/>
    </row>
    <row r="120" spans="1:19" s="1" customFormat="1" ht="21.45" customHeight="1">
      <c r="A120" s="63"/>
      <c r="B120" s="19"/>
      <c r="C120" s="169"/>
      <c r="D120" s="169"/>
      <c r="E120" s="169"/>
      <c r="F120" s="169"/>
      <c r="G120" s="169"/>
      <c r="H120" s="169"/>
      <c r="I120" s="169"/>
      <c r="J120" s="169"/>
      <c r="K120" s="169"/>
      <c r="L120" s="169"/>
      <c r="M120" s="169"/>
      <c r="N120" s="169"/>
      <c r="O120" s="169"/>
      <c r="P120" s="169"/>
      <c r="Q120" s="169"/>
      <c r="R120" s="169"/>
      <c r="S120" s="170"/>
    </row>
    <row r="121" spans="1:19" s="34" customFormat="1" ht="18.45" customHeight="1">
      <c r="A121" s="65"/>
      <c r="B121" s="39" t="s">
        <v>21</v>
      </c>
      <c r="C121" s="18"/>
      <c r="D121" s="36"/>
      <c r="E121" s="36"/>
      <c r="F121" s="36"/>
      <c r="G121" s="36"/>
      <c r="H121" s="36"/>
      <c r="I121" s="36"/>
      <c r="J121" s="36"/>
      <c r="K121" s="36"/>
      <c r="L121" s="36"/>
      <c r="M121" s="36"/>
      <c r="N121" s="36"/>
      <c r="O121" s="36"/>
      <c r="P121" s="36"/>
      <c r="Q121" s="33"/>
      <c r="R121" s="36"/>
      <c r="S121" s="66"/>
    </row>
    <row r="122" spans="1:19" s="34" customFormat="1" ht="18.45" customHeight="1">
      <c r="A122" s="65"/>
      <c r="B122" s="39" t="s">
        <v>46</v>
      </c>
      <c r="C122" s="18"/>
      <c r="D122" s="36"/>
      <c r="E122" s="36"/>
      <c r="F122" s="36"/>
      <c r="G122" s="36"/>
      <c r="H122" s="36"/>
      <c r="I122" s="36"/>
      <c r="J122" s="36"/>
      <c r="K122" s="36"/>
      <c r="L122" s="36"/>
      <c r="M122" s="36"/>
      <c r="N122" s="36"/>
      <c r="O122" s="36"/>
      <c r="P122" s="36"/>
      <c r="Q122" s="33"/>
      <c r="R122" s="36"/>
      <c r="S122" s="66"/>
    </row>
    <row r="123" spans="1:19" s="34" customFormat="1" ht="18.45" customHeight="1">
      <c r="A123" s="65"/>
      <c r="B123" s="39" t="s">
        <v>106</v>
      </c>
      <c r="C123" s="18"/>
      <c r="D123" s="36"/>
      <c r="E123" s="36"/>
      <c r="F123" s="36"/>
      <c r="G123" s="36"/>
      <c r="H123" s="36"/>
      <c r="I123" s="36"/>
      <c r="J123" s="36"/>
      <c r="K123" s="36"/>
      <c r="L123" s="36"/>
      <c r="M123" s="36"/>
      <c r="N123" s="36"/>
      <c r="O123" s="36"/>
      <c r="P123" s="36"/>
      <c r="Q123" s="33"/>
      <c r="R123" s="36"/>
      <c r="S123" s="66"/>
    </row>
    <row r="124" spans="1:19" s="34" customFormat="1" ht="18.45" customHeight="1">
      <c r="A124" s="65"/>
      <c r="B124" s="39"/>
      <c r="C124" s="18"/>
      <c r="D124" s="36"/>
      <c r="E124" s="36"/>
      <c r="F124" s="36"/>
      <c r="G124" s="36"/>
      <c r="H124" s="36"/>
      <c r="I124" s="36"/>
      <c r="J124" s="36"/>
      <c r="K124" s="36"/>
      <c r="L124" s="36"/>
      <c r="M124" s="36"/>
      <c r="N124" s="36"/>
      <c r="O124" s="36"/>
      <c r="P124" s="36"/>
      <c r="Q124" s="33"/>
      <c r="R124" s="36"/>
      <c r="S124" s="66"/>
    </row>
    <row r="125" spans="1:19" s="34" customFormat="1" ht="18" customHeight="1">
      <c r="A125" s="65"/>
      <c r="B125" s="18" t="s">
        <v>9</v>
      </c>
      <c r="C125" s="39"/>
      <c r="D125" s="36"/>
      <c r="E125" s="36"/>
      <c r="F125" s="36"/>
      <c r="G125" s="36"/>
      <c r="H125" s="36"/>
      <c r="I125" s="36"/>
      <c r="J125" s="36"/>
      <c r="K125" s="36"/>
      <c r="L125" s="36"/>
      <c r="M125" s="36"/>
      <c r="N125" s="36"/>
      <c r="O125" s="36"/>
      <c r="P125" s="36"/>
      <c r="Q125" s="33"/>
      <c r="R125" s="36"/>
      <c r="S125" s="66"/>
    </row>
    <row r="126" spans="1:19" s="34" customFormat="1" ht="18" customHeight="1">
      <c r="A126" s="65"/>
      <c r="B126" s="18" t="s">
        <v>10</v>
      </c>
      <c r="C126" s="39"/>
      <c r="D126" s="36"/>
      <c r="E126" s="36"/>
      <c r="F126" s="36"/>
      <c r="G126" s="36"/>
      <c r="H126" s="36"/>
      <c r="I126" s="36"/>
      <c r="J126" s="36"/>
      <c r="K126" s="36"/>
      <c r="L126" s="36"/>
      <c r="M126" s="36"/>
      <c r="N126" s="36"/>
      <c r="O126" s="36"/>
      <c r="P126" s="36"/>
      <c r="Q126" s="33"/>
      <c r="R126" s="36"/>
      <c r="S126" s="66"/>
    </row>
    <row r="127" spans="1:19" s="34" customFormat="1" ht="18.600000000000001" customHeight="1">
      <c r="A127" s="65"/>
      <c r="B127" s="33" t="s">
        <v>36</v>
      </c>
      <c r="C127" s="39"/>
      <c r="D127" s="36"/>
      <c r="E127" s="36"/>
      <c r="F127" s="36"/>
      <c r="G127" s="36"/>
      <c r="H127" s="36"/>
      <c r="I127" s="36"/>
      <c r="J127" s="36"/>
      <c r="K127" s="36"/>
      <c r="L127" s="36"/>
      <c r="M127" s="36"/>
      <c r="N127" s="36"/>
      <c r="O127" s="36"/>
      <c r="P127" s="36"/>
      <c r="Q127" s="33"/>
      <c r="R127" s="36"/>
      <c r="S127" s="66"/>
    </row>
    <row r="128" spans="1:19" s="34" customFormat="1" ht="37.5" customHeight="1">
      <c r="A128" s="65"/>
      <c r="B128" s="58"/>
      <c r="C128" s="233" t="s">
        <v>27</v>
      </c>
      <c r="D128" s="233"/>
      <c r="E128" s="233"/>
      <c r="F128" s="233"/>
      <c r="G128" s="233"/>
      <c r="H128" s="233"/>
      <c r="I128" s="233"/>
      <c r="J128" s="233"/>
      <c r="K128" s="233"/>
      <c r="L128" s="233"/>
      <c r="M128" s="233"/>
      <c r="N128" s="233"/>
      <c r="O128" s="233"/>
      <c r="P128" s="233"/>
      <c r="Q128" s="233"/>
      <c r="R128" s="233"/>
      <c r="S128" s="66"/>
    </row>
    <row r="129" spans="1:16384" s="34" customFormat="1" ht="18.600000000000001" customHeight="1">
      <c r="A129" s="65"/>
      <c r="B129" s="58"/>
      <c r="C129" s="39" t="s">
        <v>128</v>
      </c>
      <c r="D129" s="36"/>
      <c r="E129" s="36"/>
      <c r="F129" s="36"/>
      <c r="G129" s="36"/>
      <c r="H129" s="36"/>
      <c r="I129" s="36"/>
      <c r="J129" s="36"/>
      <c r="K129" s="36"/>
      <c r="L129" s="36"/>
      <c r="M129" s="36"/>
      <c r="N129" s="36"/>
      <c r="O129" s="36"/>
      <c r="P129" s="36"/>
      <c r="Q129" s="33"/>
      <c r="R129" s="36"/>
      <c r="S129" s="66"/>
    </row>
    <row r="130" spans="1:16384" s="34" customFormat="1" ht="18.600000000000001" customHeight="1">
      <c r="A130" s="65"/>
      <c r="B130" s="58"/>
      <c r="C130" s="39" t="s">
        <v>28</v>
      </c>
      <c r="D130" s="36"/>
      <c r="E130" s="36"/>
      <c r="F130" s="36"/>
      <c r="G130" s="36"/>
      <c r="H130" s="36"/>
      <c r="I130" s="36"/>
      <c r="J130" s="36"/>
      <c r="K130" s="36"/>
      <c r="L130" s="36"/>
      <c r="M130" s="36"/>
      <c r="N130" s="36"/>
      <c r="O130" s="36"/>
      <c r="P130" s="36"/>
      <c r="Q130" s="33"/>
      <c r="R130" s="36"/>
      <c r="S130" s="66"/>
    </row>
    <row r="131" spans="1:16384" s="1" customFormat="1" ht="18.45" customHeight="1" thickBot="1">
      <c r="A131" s="67"/>
      <c r="B131" s="68"/>
      <c r="C131" s="11"/>
      <c r="D131" s="11"/>
      <c r="E131" s="11"/>
      <c r="F131" s="11"/>
      <c r="G131" s="11"/>
      <c r="H131" s="11"/>
      <c r="I131" s="11"/>
      <c r="J131" s="11"/>
      <c r="K131" s="11"/>
      <c r="L131" s="11"/>
      <c r="M131" s="11"/>
      <c r="N131" s="11"/>
      <c r="O131" s="11"/>
      <c r="P131" s="11"/>
      <c r="Q131" s="11"/>
      <c r="R131" s="11"/>
      <c r="S131" s="64"/>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7" t="s">
        <v>19</v>
      </c>
      <c r="B132" s="208"/>
      <c r="C132" s="208"/>
      <c r="D132" s="208"/>
      <c r="E132" s="208"/>
      <c r="F132" s="208"/>
      <c r="G132" s="208"/>
      <c r="H132" s="208"/>
      <c r="I132" s="208"/>
      <c r="J132" s="208"/>
      <c r="K132" s="208"/>
      <c r="L132" s="208"/>
      <c r="M132" s="208"/>
      <c r="N132" s="208"/>
      <c r="O132" s="208"/>
      <c r="P132" s="208"/>
      <c r="Q132" s="208"/>
      <c r="R132" s="208"/>
      <c r="S132" s="209"/>
    </row>
    <row r="133" spans="1:16384" s="59" customFormat="1" ht="12" customHeight="1" thickBot="1">
      <c r="A133" s="96"/>
      <c r="B133" s="97"/>
      <c r="C133" s="97"/>
      <c r="D133" s="97"/>
      <c r="E133" s="97"/>
      <c r="F133" s="97"/>
      <c r="G133" s="97"/>
      <c r="H133" s="97"/>
      <c r="I133" s="97"/>
      <c r="J133" s="97"/>
      <c r="K133" s="97"/>
      <c r="L133" s="97"/>
      <c r="M133" s="97"/>
      <c r="N133" s="97"/>
      <c r="O133" s="97"/>
      <c r="P133" s="97"/>
      <c r="Q133" s="97"/>
      <c r="R133" s="97"/>
      <c r="S133" s="98"/>
    </row>
    <row r="134" spans="1:16384" s="43" customFormat="1" ht="28.2" customHeight="1" thickTop="1">
      <c r="A134" s="99"/>
      <c r="B134" s="210" t="s">
        <v>60</v>
      </c>
      <c r="C134" s="210"/>
      <c r="D134" s="211">
        <f>E42+IF(D78="",0,(IF(D78&gt;=50000,D78)))</f>
        <v>60000</v>
      </c>
      <c r="E134" s="211"/>
      <c r="F134" s="211"/>
      <c r="G134" s="61"/>
      <c r="H134" s="212" t="s">
        <v>37</v>
      </c>
      <c r="I134" s="213"/>
      <c r="J134" s="213"/>
      <c r="K134" s="213"/>
      <c r="L134" s="213"/>
      <c r="M134" s="213"/>
      <c r="N134" s="214"/>
      <c r="O134" s="218">
        <f>SUM(D134:F135)</f>
        <v>60000</v>
      </c>
      <c r="P134" s="218"/>
      <c r="Q134" s="219"/>
      <c r="R134" s="100"/>
      <c r="S134" s="101"/>
    </row>
    <row r="135" spans="1:16384" s="43" customFormat="1" ht="28.2" customHeight="1" thickBot="1">
      <c r="A135" s="99"/>
      <c r="B135" s="210" t="s">
        <v>61</v>
      </c>
      <c r="C135" s="210"/>
      <c r="D135" s="222">
        <f>K110</f>
        <v>0</v>
      </c>
      <c r="E135" s="223"/>
      <c r="F135" s="224"/>
      <c r="G135" s="61"/>
      <c r="H135" s="215"/>
      <c r="I135" s="216"/>
      <c r="J135" s="216"/>
      <c r="K135" s="216"/>
      <c r="L135" s="216"/>
      <c r="M135" s="216"/>
      <c r="N135" s="217"/>
      <c r="O135" s="220"/>
      <c r="P135" s="220"/>
      <c r="Q135" s="221"/>
      <c r="R135" s="100"/>
      <c r="S135" s="101"/>
    </row>
    <row r="136" spans="1:16384" s="43" customFormat="1" ht="22.8" thickTop="1">
      <c r="A136" s="99"/>
      <c r="B136" s="203"/>
      <c r="C136" s="204"/>
      <c r="D136" s="205"/>
      <c r="E136" s="206"/>
      <c r="F136" s="206"/>
      <c r="G136" s="100"/>
      <c r="H136" s="100"/>
      <c r="I136" s="100"/>
      <c r="J136" s="100"/>
      <c r="K136" s="100"/>
      <c r="L136" s="100"/>
      <c r="M136" s="100"/>
      <c r="N136" s="100"/>
      <c r="O136" s="100"/>
      <c r="P136" s="100"/>
      <c r="Q136" s="100"/>
      <c r="R136" s="61" t="s">
        <v>20</v>
      </c>
      <c r="S136" s="101"/>
    </row>
    <row r="137" spans="1:16384" ht="18.600000000000001" thickBot="1">
      <c r="A137" s="102"/>
      <c r="B137" s="103"/>
      <c r="C137" s="103"/>
      <c r="D137" s="103"/>
      <c r="E137" s="103"/>
      <c r="F137" s="103"/>
      <c r="G137" s="103"/>
      <c r="H137" s="103"/>
      <c r="I137" s="103"/>
      <c r="J137" s="103"/>
      <c r="K137" s="103"/>
      <c r="L137" s="103"/>
      <c r="M137" s="103"/>
      <c r="N137" s="103"/>
      <c r="O137" s="103"/>
      <c r="P137" s="103"/>
      <c r="Q137" s="103"/>
      <c r="R137" s="103"/>
      <c r="S137" s="104"/>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E13:J13"/>
    <mergeCell ref="K13:M13"/>
    <mergeCell ref="N13:O13"/>
    <mergeCell ref="P13:Q13"/>
    <mergeCell ref="R13:S13"/>
    <mergeCell ref="D14:S14"/>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5:S15"/>
    <mergeCell ref="D16:S16"/>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3:C53"/>
    <mergeCell ref="B54:C54"/>
    <mergeCell ref="B56:C56"/>
    <mergeCell ref="D56:E56"/>
    <mergeCell ref="B57:C57"/>
    <mergeCell ref="D57:E57"/>
    <mergeCell ref="E42:I42"/>
    <mergeCell ref="B46:C46"/>
    <mergeCell ref="B47:C47"/>
    <mergeCell ref="B49:C49"/>
    <mergeCell ref="D49:G49"/>
    <mergeCell ref="B50:C50"/>
    <mergeCell ref="D50:G50"/>
    <mergeCell ref="B61:C61"/>
    <mergeCell ref="D61:E61"/>
    <mergeCell ref="B62:C62"/>
    <mergeCell ref="D62:E62"/>
    <mergeCell ref="C71:S71"/>
    <mergeCell ref="B76:F76"/>
    <mergeCell ref="B58:C58"/>
    <mergeCell ref="D58:E58"/>
    <mergeCell ref="B59:C59"/>
    <mergeCell ref="D59:E59"/>
    <mergeCell ref="B60:C60"/>
    <mergeCell ref="D60:E60"/>
    <mergeCell ref="G94:H94"/>
    <mergeCell ref="I94:M94"/>
    <mergeCell ref="C95:F95"/>
    <mergeCell ref="G95:H95"/>
    <mergeCell ref="I95:M95"/>
    <mergeCell ref="C96:F96"/>
    <mergeCell ref="G96:H96"/>
    <mergeCell ref="I96:M96"/>
    <mergeCell ref="B77:F77"/>
    <mergeCell ref="B78:C78"/>
    <mergeCell ref="D78:E78"/>
    <mergeCell ref="B79:S79"/>
    <mergeCell ref="A91:S91"/>
    <mergeCell ref="A93:A110"/>
    <mergeCell ref="B93:F93"/>
    <mergeCell ref="G93:H93"/>
    <mergeCell ref="I93:M93"/>
    <mergeCell ref="C94:F94"/>
    <mergeCell ref="C99:F99"/>
    <mergeCell ref="G99:H99"/>
    <mergeCell ref="I99:M99"/>
    <mergeCell ref="C100:F100"/>
    <mergeCell ref="G100:H100"/>
    <mergeCell ref="I100:M100"/>
    <mergeCell ref="C97:F97"/>
    <mergeCell ref="G97:H97"/>
    <mergeCell ref="I97:M97"/>
    <mergeCell ref="C98:F98"/>
    <mergeCell ref="G98:H98"/>
    <mergeCell ref="I98:M98"/>
    <mergeCell ref="C103:F103"/>
    <mergeCell ref="G103:H103"/>
    <mergeCell ref="I103:M103"/>
    <mergeCell ref="B104:F104"/>
    <mergeCell ref="G104:H104"/>
    <mergeCell ref="I104:J104"/>
    <mergeCell ref="K104:L104"/>
    <mergeCell ref="C101:F101"/>
    <mergeCell ref="G101:H101"/>
    <mergeCell ref="I101:M101"/>
    <mergeCell ref="C102:F102"/>
    <mergeCell ref="G102:H102"/>
    <mergeCell ref="I102:M102"/>
    <mergeCell ref="B107:F107"/>
    <mergeCell ref="G107:H107"/>
    <mergeCell ref="I107:J107"/>
    <mergeCell ref="K107:L107"/>
    <mergeCell ref="B108:F108"/>
    <mergeCell ref="G108:H108"/>
    <mergeCell ref="I108:J108"/>
    <mergeCell ref="K108:L108"/>
    <mergeCell ref="B105:F105"/>
    <mergeCell ref="G105:H105"/>
    <mergeCell ref="I105:J105"/>
    <mergeCell ref="K105:L105"/>
    <mergeCell ref="B106:F106"/>
    <mergeCell ref="G106:H106"/>
    <mergeCell ref="I106:J106"/>
    <mergeCell ref="K106:L106"/>
    <mergeCell ref="P111:Q111"/>
    <mergeCell ref="P112:Q112"/>
    <mergeCell ref="D114:E114"/>
    <mergeCell ref="F114:I114"/>
    <mergeCell ref="J114:M114"/>
    <mergeCell ref="N114:O114"/>
    <mergeCell ref="P114:Q114"/>
    <mergeCell ref="B109:F109"/>
    <mergeCell ref="G109:H109"/>
    <mergeCell ref="I109:J109"/>
    <mergeCell ref="K109:L109"/>
    <mergeCell ref="B110:F110"/>
    <mergeCell ref="G110:H110"/>
    <mergeCell ref="I110:J110"/>
    <mergeCell ref="K110:L110"/>
    <mergeCell ref="D116:E116"/>
    <mergeCell ref="F116:I116"/>
    <mergeCell ref="J116:M116"/>
    <mergeCell ref="N116:O116"/>
    <mergeCell ref="P116:Q116"/>
    <mergeCell ref="C128:R128"/>
    <mergeCell ref="B115:C115"/>
    <mergeCell ref="D115:E115"/>
    <mergeCell ref="F115:I115"/>
    <mergeCell ref="J115:M115"/>
    <mergeCell ref="N115:O115"/>
    <mergeCell ref="P115:Q115"/>
    <mergeCell ref="B136:C136"/>
    <mergeCell ref="D136:F136"/>
    <mergeCell ref="A132:S132"/>
    <mergeCell ref="B134:C134"/>
    <mergeCell ref="D134:F134"/>
    <mergeCell ref="H134:N135"/>
    <mergeCell ref="O134:Q135"/>
    <mergeCell ref="B135:C135"/>
    <mergeCell ref="D135:F135"/>
  </mergeCells>
  <phoneticPr fontId="1"/>
  <hyperlinks>
    <hyperlink ref="O22" r:id="rId1" xr:uid="{1B1D448D-7337-43D4-878A-303978BBA484}"/>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1</xdr:col>
                    <xdr:colOff>45720</xdr:colOff>
                    <xdr:row>70</xdr:row>
                    <xdr:rowOff>22860</xdr:rowOff>
                  </from>
                  <to>
                    <xdr:col>2</xdr:col>
                    <xdr:colOff>45720</xdr:colOff>
                    <xdr:row>70</xdr:row>
                    <xdr:rowOff>220980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14342" r:id="rId10" name="Check Box 6">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14343" r:id="rId11" name="Check Box 7">
              <controlPr defaultSize="0" autoFill="0" autoLine="0" autoPict="0">
                <anchor moveWithCells="1">
                  <from>
                    <xdr:col>1</xdr:col>
                    <xdr:colOff>38100</xdr:colOff>
                    <xdr:row>126</xdr:row>
                    <xdr:rowOff>198120</xdr:rowOff>
                  </from>
                  <to>
                    <xdr:col>2</xdr:col>
                    <xdr:colOff>449580</xdr:colOff>
                    <xdr:row>127</xdr:row>
                    <xdr:rowOff>236220</xdr:rowOff>
                  </to>
                </anchor>
              </controlPr>
            </control>
          </mc:Choice>
        </mc:AlternateContent>
        <mc:AlternateContent xmlns:mc="http://schemas.openxmlformats.org/markup-compatibility/2006">
          <mc:Choice Requires="x14">
            <control shapeId="14344" r:id="rId12" name="Check Box 8">
              <controlPr defaultSize="0" autoFill="0" autoLine="0" autoPict="0">
                <anchor moveWithCells="1">
                  <from>
                    <xdr:col>1</xdr:col>
                    <xdr:colOff>38100</xdr:colOff>
                    <xdr:row>128</xdr:row>
                    <xdr:rowOff>7620</xdr:rowOff>
                  </from>
                  <to>
                    <xdr:col>2</xdr:col>
                    <xdr:colOff>449580</xdr:colOff>
                    <xdr:row>129</xdr:row>
                    <xdr:rowOff>7620</xdr:rowOff>
                  </to>
                </anchor>
              </controlPr>
            </control>
          </mc:Choice>
        </mc:AlternateContent>
        <mc:AlternateContent xmlns:mc="http://schemas.openxmlformats.org/markup-compatibility/2006">
          <mc:Choice Requires="x14">
            <control shapeId="14345" r:id="rId13" name="Check Box 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14346" r:id="rId14" name="Check Box 10">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14347" r:id="rId15" name="Check Box 11">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14348" r:id="rId16" name="Check Box 12">
              <controlPr defaultSize="0" autoFill="0" autoLine="0" autoPict="0">
                <anchor moveWithCells="1">
                  <from>
                    <xdr:col>1</xdr:col>
                    <xdr:colOff>38100</xdr:colOff>
                    <xdr:row>28</xdr:row>
                    <xdr:rowOff>99060</xdr:rowOff>
                  </from>
                  <to>
                    <xdr:col>2</xdr:col>
                    <xdr:colOff>45720</xdr:colOff>
                    <xdr:row>28</xdr:row>
                    <xdr:rowOff>327660</xdr:rowOff>
                  </to>
                </anchor>
              </controlPr>
            </control>
          </mc:Choice>
        </mc:AlternateContent>
        <mc:AlternateContent xmlns:mc="http://schemas.openxmlformats.org/markup-compatibility/2006">
          <mc:Choice Requires="x14">
            <control shapeId="14349" r:id="rId17" name="Check Box 13">
              <controlPr defaultSize="0" autoFill="0" autoLine="0" autoPict="0">
                <anchor moveWithCells="1">
                  <from>
                    <xdr:col>1</xdr:col>
                    <xdr:colOff>38100</xdr:colOff>
                    <xdr:row>29</xdr:row>
                    <xdr:rowOff>175260</xdr:rowOff>
                  </from>
                  <to>
                    <xdr:col>2</xdr:col>
                    <xdr:colOff>45720</xdr:colOff>
                    <xdr:row>29</xdr:row>
                    <xdr:rowOff>403860</xdr:rowOff>
                  </to>
                </anchor>
              </controlPr>
            </control>
          </mc:Choice>
        </mc:AlternateContent>
        <mc:AlternateContent xmlns:mc="http://schemas.openxmlformats.org/markup-compatibility/2006">
          <mc:Choice Requires="x14">
            <control shapeId="14350" r:id="rId18" name="Check Box 14">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14351" r:id="rId19" name="Check Box 15">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14352" r:id="rId20" name="Check Box 16">
              <controlPr defaultSize="0" autoFill="0" autoLine="0" autoPict="0">
                <anchor moveWithCells="1">
                  <from>
                    <xdr:col>1</xdr:col>
                    <xdr:colOff>60960</xdr:colOff>
                    <xdr:row>30</xdr:row>
                    <xdr:rowOff>312420</xdr:rowOff>
                  </from>
                  <to>
                    <xdr:col>2</xdr:col>
                    <xdr:colOff>68580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492F4C43-A7DB-4E49-A2DF-7DF13ED8DC15}">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 type="list" allowBlank="1" showInputMessage="1" showErrorMessage="1" xr:uid="{BE28EAC3-76FC-416C-ACFE-F4E8B761FF6D}">
          <x14:formula1>
            <xm:f>光熱費支援金基準額!$F$3:$F$5</xm:f>
          </x14:formula1>
          <xm:sqref>K40:M41</xm:sqref>
        </x14:dataValidation>
        <x14:dataValidation type="list" allowBlank="1" showInputMessage="1" showErrorMessage="1" xr:uid="{8BFDA836-05CF-4AA4-BDD2-068372D49BCC}">
          <x14:formula1>
            <xm:f>光熱費支援金基準額!$C$3:$C$22</xm:f>
          </x14:formula1>
          <xm:sqref>B40:D41</xm:sqref>
        </x14:dataValidation>
        <x14:dataValidation type="list" allowBlank="1" showInputMessage="1" showErrorMessage="1" xr:uid="{2D8EF7AE-95A6-43D1-B34B-1F47ADB930D8}">
          <x14:formula1>
            <xm:f>'C:\Users\m-numata83\AppData\Local\Microsoft\Windows\INetCache\Content.Outlook\JRS3U9LQ\[R4.12.1JTB共有　03 別記様式 申請書.xlsx]分類'!#REF!</xm:f>
          </x14:formula1>
          <xm:sqref>Q18:S18 K18:N18</xm:sqref>
        </x14:dataValidation>
        <x14:dataValidation type="list" allowBlank="1" showInputMessage="1" showErrorMessage="1" xr:uid="{D5ACAAEB-6EC4-489F-996F-9295A6CB2255}">
          <x14:formula1>
            <xm:f>光熱費支援金基準額!$C$20:$C$22</xm:f>
          </x14:formula1>
          <xm:sqref>B77:F77</xm:sqref>
        </x14:dataValidation>
        <x14:dataValidation type="list" allowBlank="1" showInputMessage="1" showErrorMessage="1" xr:uid="{5911FA52-882E-4951-B5A8-11267E2AB727}">
          <x14:formula1>
            <xm:f>分類!$B$35:$B$36</xm:f>
          </x14:formula1>
          <xm:sqref>C114</xm:sqref>
        </x14:dataValidation>
        <x14:dataValidation type="list" allowBlank="1" showInputMessage="1" showErrorMessage="1" xr:uid="{C07BC74A-8FFD-4C2B-8EF3-290C5A8CD6E7}">
          <x14:formula1>
            <xm:f>分類!$B$31:$B$32</xm:f>
          </x14:formula1>
          <xm:sqref>G94:G103</xm:sqref>
        </x14:dataValidation>
        <x14:dataValidation type="list" allowBlank="1" showInputMessage="1" showErrorMessage="1" xr:uid="{8DB6A246-759A-49A0-BB98-F74D7F60BFDD}">
          <x14:formula1>
            <xm:f>分類!$B$23:$B$28</xm:f>
          </x14:formula1>
          <xm:sqref>I94:I103</xm:sqref>
        </x14:dataValidation>
        <x14:dataValidation type="list" allowBlank="1" showInputMessage="1" showErrorMessage="1" xr:uid="{9414B320-7485-4AF9-96FF-C1739B728851}">
          <x14:formula1>
            <xm:f>分類!$B$15:$B$16</xm:f>
          </x14:formula1>
          <xm:sqref>D50 B47 B50</xm:sqref>
        </x14:dataValidation>
        <x14:dataValidation type="list" allowBlank="1" showInputMessage="1" showErrorMessage="1" xr:uid="{AEC4DE14-FD0F-49CD-B741-6FA3F7D0490A}">
          <x14:formula1>
            <xm:f>分類!$B$2:$B$12</xm:f>
          </x14:formula1>
          <xm:sqref>D15:S15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E648-4601-48E4-A214-2FF6868DA82D}">
  <sheetPr>
    <pageSetUpPr fitToPage="1"/>
  </sheetPr>
  <dimension ref="A1:XFD139"/>
  <sheetViews>
    <sheetView view="pageBreakPreview" zoomScale="80" zoomScaleNormal="100" zoomScaleSheetLayoutView="80" workbookViewId="0">
      <selection activeCell="L78" sqref="L78"/>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423" t="s">
        <v>49</v>
      </c>
      <c r="B1" s="423"/>
      <c r="C1" s="423"/>
      <c r="S1" s="34"/>
      <c r="T1" t="s">
        <v>34</v>
      </c>
    </row>
    <row r="2" spans="1:20" ht="27.45" customHeight="1">
      <c r="Q2" s="21" t="s">
        <v>8</v>
      </c>
      <c r="R2" s="424"/>
      <c r="S2" s="424"/>
      <c r="T2" t="s">
        <v>33</v>
      </c>
    </row>
    <row r="3" spans="1:20" s="1" customFormat="1" ht="43.95" customHeight="1">
      <c r="A3" s="425" t="s">
        <v>111</v>
      </c>
      <c r="B3" s="425"/>
      <c r="C3" s="425"/>
      <c r="D3" s="425"/>
      <c r="E3" s="425"/>
      <c r="F3" s="425"/>
      <c r="G3" s="425"/>
      <c r="H3" s="425"/>
      <c r="I3" s="425"/>
      <c r="J3" s="425"/>
      <c r="K3" s="425"/>
      <c r="L3" s="425"/>
      <c r="M3" s="425"/>
      <c r="N3" s="425"/>
      <c r="O3" s="425"/>
      <c r="P3" s="425"/>
      <c r="Q3" s="425"/>
      <c r="R3" s="425"/>
      <c r="S3" s="425"/>
    </row>
    <row r="4" spans="1:20" s="1" customFormat="1" ht="19.5" customHeight="1">
      <c r="P4" s="4" t="s">
        <v>129</v>
      </c>
      <c r="Q4" s="426">
        <v>44905</v>
      </c>
      <c r="R4" s="426"/>
      <c r="S4" s="426"/>
    </row>
    <row r="5" spans="1:20" s="1" customFormat="1" ht="16.95" customHeight="1">
      <c r="A5" s="34" t="s">
        <v>16</v>
      </c>
    </row>
    <row r="6" spans="1:20" s="1" customFormat="1" ht="16.5" customHeight="1" thickBot="1"/>
    <row r="7" spans="1:20" s="1" customFormat="1" ht="19.2" customHeight="1">
      <c r="A7" s="427" t="s">
        <v>7</v>
      </c>
      <c r="B7" s="428"/>
      <c r="C7" s="22" t="s">
        <v>6</v>
      </c>
      <c r="D7" s="433" t="s">
        <v>186</v>
      </c>
      <c r="E7" s="434"/>
      <c r="F7" s="435"/>
      <c r="G7" s="435"/>
      <c r="H7" s="435"/>
      <c r="I7" s="435"/>
      <c r="J7" s="435"/>
      <c r="K7" s="435"/>
      <c r="L7" s="435"/>
      <c r="M7" s="435"/>
      <c r="N7" s="435"/>
      <c r="O7" s="435"/>
      <c r="P7" s="435"/>
      <c r="Q7" s="435"/>
      <c r="R7" s="435"/>
      <c r="S7" s="436"/>
    </row>
    <row r="8" spans="1:20" s="1" customFormat="1" ht="34.950000000000003" customHeight="1" thickBot="1">
      <c r="A8" s="429"/>
      <c r="B8" s="430"/>
      <c r="C8" s="23" t="s">
        <v>2</v>
      </c>
      <c r="D8" s="437" t="s">
        <v>187</v>
      </c>
      <c r="E8" s="438"/>
      <c r="F8" s="439"/>
      <c r="G8" s="439"/>
      <c r="H8" s="439"/>
      <c r="I8" s="439"/>
      <c r="J8" s="439"/>
      <c r="K8" s="439"/>
      <c r="L8" s="439"/>
      <c r="M8" s="439"/>
      <c r="N8" s="439"/>
      <c r="O8" s="439"/>
      <c r="P8" s="439"/>
      <c r="Q8" s="439"/>
      <c r="R8" s="439"/>
      <c r="S8" s="440"/>
    </row>
    <row r="9" spans="1:20" s="1" customFormat="1" ht="18.45" customHeight="1">
      <c r="A9" s="429"/>
      <c r="B9" s="430"/>
      <c r="C9" s="24" t="s">
        <v>6</v>
      </c>
      <c r="D9" s="441" t="s">
        <v>188</v>
      </c>
      <c r="E9" s="441"/>
      <c r="F9" s="442"/>
      <c r="G9" s="442"/>
      <c r="H9" s="442"/>
      <c r="I9" s="442"/>
      <c r="J9" s="442"/>
      <c r="K9" s="442"/>
      <c r="L9" s="442"/>
      <c r="M9" s="442"/>
      <c r="N9" s="442"/>
      <c r="O9" s="442"/>
      <c r="P9" s="442"/>
      <c r="Q9" s="442"/>
      <c r="R9" s="442"/>
      <c r="S9" s="443"/>
    </row>
    <row r="10" spans="1:20" s="1" customFormat="1" ht="18.45" customHeight="1">
      <c r="A10" s="429"/>
      <c r="B10" s="430"/>
      <c r="C10" s="23" t="s">
        <v>5</v>
      </c>
      <c r="D10" s="444" t="s">
        <v>189</v>
      </c>
      <c r="E10" s="445"/>
      <c r="F10" s="446"/>
      <c r="G10" s="446"/>
      <c r="H10" s="446"/>
      <c r="I10" s="446"/>
      <c r="J10" s="446"/>
      <c r="K10" s="446"/>
      <c r="L10" s="446"/>
      <c r="M10" s="446"/>
      <c r="N10" s="446"/>
      <c r="O10" s="446"/>
      <c r="P10" s="446"/>
      <c r="Q10" s="446"/>
      <c r="R10" s="446"/>
      <c r="S10" s="447"/>
    </row>
    <row r="11" spans="1:20" s="1" customFormat="1" ht="18.45" customHeight="1">
      <c r="A11" s="429"/>
      <c r="B11" s="430"/>
      <c r="C11" s="25" t="s">
        <v>4</v>
      </c>
      <c r="D11" s="445"/>
      <c r="E11" s="445"/>
      <c r="F11" s="446"/>
      <c r="G11" s="446"/>
      <c r="H11" s="446"/>
      <c r="I11" s="446"/>
      <c r="J11" s="446"/>
      <c r="K11" s="446"/>
      <c r="L11" s="446"/>
      <c r="M11" s="446"/>
      <c r="N11" s="446"/>
      <c r="O11" s="446"/>
      <c r="P11" s="446"/>
      <c r="Q11" s="446"/>
      <c r="R11" s="446"/>
      <c r="S11" s="447"/>
    </row>
    <row r="12" spans="1:20" s="1" customFormat="1" ht="18.45" customHeight="1" thickBot="1">
      <c r="A12" s="429"/>
      <c r="B12" s="430"/>
      <c r="C12" s="26" t="s">
        <v>3</v>
      </c>
      <c r="D12" s="448"/>
      <c r="E12" s="448"/>
      <c r="F12" s="449"/>
      <c r="G12" s="449"/>
      <c r="H12" s="449"/>
      <c r="I12" s="449"/>
      <c r="J12" s="449"/>
      <c r="K12" s="449"/>
      <c r="L12" s="449"/>
      <c r="M12" s="449"/>
      <c r="N12" s="449"/>
      <c r="O12" s="449"/>
      <c r="P12" s="449"/>
      <c r="Q12" s="449"/>
      <c r="R12" s="449"/>
      <c r="S12" s="450"/>
    </row>
    <row r="13" spans="1:20" s="1" customFormat="1" ht="28.5" customHeight="1">
      <c r="A13" s="429"/>
      <c r="B13" s="430"/>
      <c r="C13" s="451" t="s">
        <v>134</v>
      </c>
      <c r="D13" s="133" t="s">
        <v>0</v>
      </c>
      <c r="E13" s="413" t="s">
        <v>130</v>
      </c>
      <c r="F13" s="414"/>
      <c r="G13" s="414"/>
      <c r="H13" s="414"/>
      <c r="I13" s="414"/>
      <c r="J13" s="414"/>
      <c r="K13" s="415" t="s">
        <v>147</v>
      </c>
      <c r="L13" s="415"/>
      <c r="M13" s="415"/>
      <c r="N13" s="414" t="s">
        <v>146</v>
      </c>
      <c r="O13" s="414"/>
      <c r="P13" s="416" t="s">
        <v>148</v>
      </c>
      <c r="Q13" s="416"/>
      <c r="R13" s="414" t="s">
        <v>146</v>
      </c>
      <c r="S13" s="417"/>
    </row>
    <row r="14" spans="1:20" s="1" customFormat="1" ht="40.200000000000003" customHeight="1" thickBot="1">
      <c r="A14" s="429"/>
      <c r="B14" s="430"/>
      <c r="C14" s="452"/>
      <c r="D14" s="418" t="s">
        <v>178</v>
      </c>
      <c r="E14" s="419"/>
      <c r="F14" s="420"/>
      <c r="G14" s="420"/>
      <c r="H14" s="420"/>
      <c r="I14" s="420"/>
      <c r="J14" s="420"/>
      <c r="K14" s="421"/>
      <c r="L14" s="421"/>
      <c r="M14" s="421"/>
      <c r="N14" s="421"/>
      <c r="O14" s="420"/>
      <c r="P14" s="420"/>
      <c r="Q14" s="420"/>
      <c r="R14" s="420"/>
      <c r="S14" s="422"/>
    </row>
    <row r="15" spans="1:20" s="1" customFormat="1" ht="45.6" customHeight="1" thickBot="1">
      <c r="A15" s="429"/>
      <c r="B15" s="430"/>
      <c r="C15" s="27" t="s">
        <v>82</v>
      </c>
      <c r="D15" s="394" t="s">
        <v>23</v>
      </c>
      <c r="E15" s="395"/>
      <c r="F15" s="395"/>
      <c r="G15" s="395"/>
      <c r="H15" s="395"/>
      <c r="I15" s="395"/>
      <c r="J15" s="395"/>
      <c r="K15" s="395"/>
      <c r="L15" s="395"/>
      <c r="M15" s="395"/>
      <c r="N15" s="395"/>
      <c r="O15" s="395"/>
      <c r="P15" s="395"/>
      <c r="Q15" s="395"/>
      <c r="R15" s="395"/>
      <c r="S15" s="396"/>
    </row>
    <row r="16" spans="1:20" s="1" customFormat="1" ht="20.399999999999999" customHeight="1">
      <c r="A16" s="429"/>
      <c r="B16" s="430"/>
      <c r="C16" s="24" t="s">
        <v>6</v>
      </c>
      <c r="D16" s="397" t="s">
        <v>190</v>
      </c>
      <c r="E16" s="398"/>
      <c r="F16" s="398"/>
      <c r="G16" s="398"/>
      <c r="H16" s="398"/>
      <c r="I16" s="398"/>
      <c r="J16" s="398"/>
      <c r="K16" s="398"/>
      <c r="L16" s="398"/>
      <c r="M16" s="398"/>
      <c r="N16" s="398"/>
      <c r="O16" s="398"/>
      <c r="P16" s="398"/>
      <c r="Q16" s="398"/>
      <c r="R16" s="398"/>
      <c r="S16" s="399"/>
    </row>
    <row r="17" spans="1:19" s="1" customFormat="1" ht="33" customHeight="1" thickBot="1">
      <c r="A17" s="429"/>
      <c r="B17" s="430"/>
      <c r="C17" s="27" t="s">
        <v>51</v>
      </c>
      <c r="D17" s="400" t="s">
        <v>191</v>
      </c>
      <c r="E17" s="401"/>
      <c r="F17" s="401"/>
      <c r="G17" s="401"/>
      <c r="H17" s="401"/>
      <c r="I17" s="401"/>
      <c r="J17" s="401"/>
      <c r="K17" s="401"/>
      <c r="L17" s="401"/>
      <c r="M17" s="401"/>
      <c r="N17" s="401"/>
      <c r="O17" s="401"/>
      <c r="P17" s="401"/>
      <c r="Q17" s="401"/>
      <c r="R17" s="401"/>
      <c r="S17" s="402"/>
    </row>
    <row r="18" spans="1:19" s="1" customFormat="1" ht="45.45" customHeight="1" thickBot="1">
      <c r="A18" s="429"/>
      <c r="B18" s="430"/>
      <c r="C18" s="150" t="s">
        <v>140</v>
      </c>
      <c r="D18" s="403">
        <v>123451234</v>
      </c>
      <c r="E18" s="404"/>
      <c r="F18" s="405"/>
      <c r="G18" s="406" t="s">
        <v>141</v>
      </c>
      <c r="H18" s="407"/>
      <c r="I18" s="407"/>
      <c r="J18" s="408"/>
      <c r="K18" s="409"/>
      <c r="L18" s="410"/>
      <c r="M18" s="410"/>
      <c r="N18" s="411"/>
      <c r="O18" s="406" t="s">
        <v>142</v>
      </c>
      <c r="P18" s="408"/>
      <c r="Q18" s="409"/>
      <c r="R18" s="410"/>
      <c r="S18" s="412"/>
    </row>
    <row r="19" spans="1:19" s="1" customFormat="1" ht="28.5" customHeight="1">
      <c r="A19" s="429"/>
      <c r="B19" s="430"/>
      <c r="C19" s="451" t="s">
        <v>83</v>
      </c>
      <c r="D19" s="133" t="s">
        <v>0</v>
      </c>
      <c r="E19" s="413" t="s">
        <v>130</v>
      </c>
      <c r="F19" s="414"/>
      <c r="G19" s="414"/>
      <c r="H19" s="414"/>
      <c r="I19" s="414"/>
      <c r="J19" s="414"/>
      <c r="K19" s="453" t="s">
        <v>145</v>
      </c>
      <c r="L19" s="454"/>
      <c r="M19" s="454"/>
      <c r="N19" s="455"/>
      <c r="O19" s="456" t="s">
        <v>146</v>
      </c>
      <c r="P19" s="456"/>
      <c r="Q19" s="456"/>
      <c r="R19" s="457"/>
      <c r="S19" s="152" t="s">
        <v>144</v>
      </c>
    </row>
    <row r="20" spans="1:19" s="1" customFormat="1" ht="40.200000000000003" customHeight="1" thickBot="1">
      <c r="A20" s="429"/>
      <c r="B20" s="430"/>
      <c r="C20" s="452"/>
      <c r="D20" s="418" t="s">
        <v>178</v>
      </c>
      <c r="E20" s="419"/>
      <c r="F20" s="420"/>
      <c r="G20" s="420"/>
      <c r="H20" s="420"/>
      <c r="I20" s="420"/>
      <c r="J20" s="420"/>
      <c r="K20" s="421"/>
      <c r="L20" s="421"/>
      <c r="M20" s="421"/>
      <c r="N20" s="421"/>
      <c r="O20" s="420"/>
      <c r="P20" s="420"/>
      <c r="Q20" s="420"/>
      <c r="R20" s="420"/>
      <c r="S20" s="422"/>
    </row>
    <row r="21" spans="1:19" s="1" customFormat="1" ht="39" customHeight="1">
      <c r="A21" s="429"/>
      <c r="B21" s="430"/>
      <c r="C21" s="22" t="s">
        <v>1</v>
      </c>
      <c r="D21" s="458" t="s">
        <v>133</v>
      </c>
      <c r="E21" s="459"/>
      <c r="F21" s="459"/>
      <c r="G21" s="459"/>
      <c r="H21" s="459"/>
      <c r="I21" s="459"/>
      <c r="J21" s="460"/>
      <c r="K21" s="453" t="s">
        <v>117</v>
      </c>
      <c r="L21" s="454"/>
      <c r="M21" s="454"/>
      <c r="N21" s="455"/>
      <c r="O21" s="461" t="s">
        <v>175</v>
      </c>
      <c r="P21" s="462"/>
      <c r="Q21" s="462"/>
      <c r="R21" s="462"/>
      <c r="S21" s="463"/>
    </row>
    <row r="22" spans="1:19" s="1" customFormat="1" ht="39" customHeight="1" thickBot="1">
      <c r="A22" s="431"/>
      <c r="B22" s="432"/>
      <c r="C22" s="28" t="s">
        <v>99</v>
      </c>
      <c r="D22" s="384" t="s">
        <v>133</v>
      </c>
      <c r="E22" s="385"/>
      <c r="F22" s="385"/>
      <c r="G22" s="385"/>
      <c r="H22" s="385"/>
      <c r="I22" s="385"/>
      <c r="J22" s="386"/>
      <c r="K22" s="387" t="s">
        <v>100</v>
      </c>
      <c r="L22" s="388"/>
      <c r="M22" s="388"/>
      <c r="N22" s="389"/>
      <c r="O22" s="390" t="s">
        <v>132</v>
      </c>
      <c r="P22" s="391"/>
      <c r="Q22" s="391"/>
      <c r="R22" s="391"/>
      <c r="S22" s="392"/>
    </row>
    <row r="23" spans="1:19" s="1" customFormat="1" ht="116.4" customHeight="1" thickBot="1">
      <c r="A23" s="29"/>
      <c r="B23" s="29"/>
      <c r="C23" s="30"/>
      <c r="D23" s="148"/>
      <c r="E23" s="31"/>
      <c r="F23" s="31"/>
      <c r="G23" s="31"/>
      <c r="H23" s="31"/>
      <c r="I23" s="31"/>
      <c r="J23" s="31"/>
      <c r="K23" s="31"/>
      <c r="L23" s="31"/>
      <c r="M23" s="31"/>
      <c r="N23" s="31"/>
      <c r="O23" s="30"/>
      <c r="P23" s="31"/>
      <c r="Q23" s="17"/>
      <c r="R23" s="17"/>
      <c r="S23" s="17"/>
    </row>
    <row r="24" spans="1:19" s="1" customFormat="1" ht="16.2">
      <c r="A24" s="53" t="s">
        <v>29</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74" t="s">
        <v>58</v>
      </c>
      <c r="C25" s="374"/>
      <c r="D25" s="374"/>
      <c r="E25" s="374"/>
      <c r="F25" s="374"/>
      <c r="G25" s="374"/>
      <c r="H25" s="374"/>
      <c r="I25" s="374"/>
      <c r="J25" s="374"/>
      <c r="K25" s="374"/>
      <c r="L25" s="374"/>
      <c r="M25" s="374"/>
      <c r="N25" s="374"/>
      <c r="O25" s="374"/>
      <c r="P25" s="374"/>
      <c r="Q25" s="374"/>
      <c r="R25" s="374"/>
      <c r="S25" s="56"/>
    </row>
    <row r="26" spans="1:19" s="48" customFormat="1" ht="33.6" customHeight="1">
      <c r="A26" s="108"/>
      <c r="B26" s="107"/>
      <c r="C26" s="374" t="s">
        <v>47</v>
      </c>
      <c r="D26" s="374"/>
      <c r="E26" s="374"/>
      <c r="F26" s="374"/>
      <c r="G26" s="374"/>
      <c r="H26" s="374"/>
      <c r="I26" s="374"/>
      <c r="J26" s="374"/>
      <c r="K26" s="374"/>
      <c r="L26" s="374"/>
      <c r="M26" s="374"/>
      <c r="N26" s="374"/>
      <c r="O26" s="374"/>
      <c r="P26" s="374"/>
      <c r="Q26" s="374"/>
      <c r="R26" s="374"/>
      <c r="S26" s="57"/>
    </row>
    <row r="27" spans="1:19" s="34" customFormat="1" ht="33.6" customHeight="1">
      <c r="A27" s="55"/>
      <c r="B27" s="82"/>
      <c r="C27" s="155" t="s">
        <v>112</v>
      </c>
      <c r="D27" s="39"/>
      <c r="E27" s="39"/>
      <c r="F27" s="39"/>
      <c r="G27" s="39"/>
      <c r="H27" s="39"/>
      <c r="I27" s="39"/>
      <c r="J27" s="39"/>
      <c r="K27" s="39"/>
      <c r="L27" s="39"/>
      <c r="M27" s="39"/>
      <c r="N27" s="39"/>
      <c r="O27" s="39"/>
      <c r="P27" s="39"/>
      <c r="Q27" s="39"/>
      <c r="R27" s="39"/>
      <c r="S27" s="60"/>
    </row>
    <row r="28" spans="1:19" s="48" customFormat="1" ht="33.6" customHeight="1">
      <c r="A28" s="108"/>
      <c r="B28" s="107"/>
      <c r="C28" s="374" t="s">
        <v>48</v>
      </c>
      <c r="D28" s="374"/>
      <c r="E28" s="374"/>
      <c r="F28" s="374"/>
      <c r="G28" s="374"/>
      <c r="H28" s="374"/>
      <c r="I28" s="374"/>
      <c r="J28" s="374"/>
      <c r="K28" s="374"/>
      <c r="L28" s="374"/>
      <c r="M28" s="374"/>
      <c r="N28" s="374"/>
      <c r="O28" s="374"/>
      <c r="P28" s="374"/>
      <c r="Q28" s="374"/>
      <c r="R28" s="374"/>
      <c r="S28" s="393"/>
    </row>
    <row r="29" spans="1:19" s="48" customFormat="1" ht="33.6" customHeight="1">
      <c r="A29" s="108"/>
      <c r="B29" s="107"/>
      <c r="C29" s="374" t="s">
        <v>30</v>
      </c>
      <c r="D29" s="374"/>
      <c r="E29" s="374"/>
      <c r="F29" s="374"/>
      <c r="G29" s="374"/>
      <c r="H29" s="374"/>
      <c r="I29" s="374"/>
      <c r="J29" s="374"/>
      <c r="K29" s="374"/>
      <c r="L29" s="374"/>
      <c r="M29" s="374"/>
      <c r="N29" s="374"/>
      <c r="O29" s="374"/>
      <c r="P29" s="374"/>
      <c r="Q29" s="374"/>
      <c r="R29" s="374"/>
      <c r="S29" s="57"/>
    </row>
    <row r="30" spans="1:19" s="48" customFormat="1" ht="33.6" customHeight="1">
      <c r="A30" s="108"/>
      <c r="B30" s="107"/>
      <c r="C30" s="374" t="s">
        <v>31</v>
      </c>
      <c r="D30" s="374"/>
      <c r="E30" s="374"/>
      <c r="F30" s="374"/>
      <c r="G30" s="374"/>
      <c r="H30" s="374"/>
      <c r="I30" s="374"/>
      <c r="J30" s="374"/>
      <c r="K30" s="374"/>
      <c r="L30" s="374"/>
      <c r="M30" s="374"/>
      <c r="N30" s="374"/>
      <c r="O30" s="374"/>
      <c r="P30" s="374"/>
      <c r="Q30" s="374"/>
      <c r="R30" s="374"/>
      <c r="S30" s="57"/>
    </row>
    <row r="31" spans="1:19" s="48" customFormat="1" ht="99.6" customHeight="1" thickBot="1">
      <c r="A31" s="109"/>
      <c r="B31" s="110"/>
      <c r="C31" s="375" t="s">
        <v>32</v>
      </c>
      <c r="D31" s="375"/>
      <c r="E31" s="375"/>
      <c r="F31" s="375"/>
      <c r="G31" s="375"/>
      <c r="H31" s="375"/>
      <c r="I31" s="375"/>
      <c r="J31" s="375"/>
      <c r="K31" s="375"/>
      <c r="L31" s="375"/>
      <c r="M31" s="375"/>
      <c r="N31" s="375"/>
      <c r="O31" s="375"/>
      <c r="P31" s="375"/>
      <c r="Q31" s="375"/>
      <c r="R31" s="375"/>
      <c r="S31" s="376"/>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77" t="s">
        <v>35</v>
      </c>
      <c r="B33" s="378"/>
      <c r="C33" s="378"/>
      <c r="D33" s="378"/>
      <c r="E33" s="378"/>
      <c r="F33" s="378"/>
      <c r="G33" s="378"/>
      <c r="H33" s="378"/>
      <c r="I33" s="378"/>
      <c r="J33" s="378"/>
      <c r="K33" s="378"/>
      <c r="L33" s="378"/>
      <c r="M33" s="378"/>
      <c r="N33" s="378"/>
      <c r="O33" s="378"/>
      <c r="P33" s="378"/>
      <c r="Q33" s="378"/>
      <c r="R33" s="378"/>
      <c r="S33" s="379"/>
    </row>
    <row r="34" spans="1:21" s="34" customFormat="1" ht="24" customHeight="1" thickBot="1">
      <c r="A34" s="310" t="s">
        <v>62</v>
      </c>
      <c r="B34" s="311"/>
      <c r="C34" s="311"/>
      <c r="D34" s="311"/>
      <c r="E34" s="311"/>
      <c r="F34" s="311"/>
      <c r="G34" s="311"/>
      <c r="H34" s="311"/>
      <c r="I34" s="311"/>
      <c r="J34" s="311"/>
      <c r="K34" s="311"/>
      <c r="L34" s="311"/>
      <c r="M34" s="311"/>
      <c r="N34" s="311"/>
      <c r="O34" s="311"/>
      <c r="P34" s="311"/>
      <c r="Q34" s="311"/>
      <c r="R34" s="311"/>
      <c r="S34" s="312"/>
    </row>
    <row r="35" spans="1:21" s="20" customFormat="1" ht="20.399999999999999" customHeight="1">
      <c r="A35" s="70"/>
      <c r="B35" s="380" t="s">
        <v>102</v>
      </c>
      <c r="C35" s="380"/>
      <c r="D35" s="380"/>
      <c r="E35" s="380"/>
      <c r="F35" s="380"/>
      <c r="G35" s="380"/>
      <c r="H35" s="380"/>
      <c r="I35" s="380"/>
      <c r="J35" s="380"/>
      <c r="K35" s="380"/>
      <c r="L35" s="380"/>
      <c r="M35" s="380"/>
      <c r="N35" s="380"/>
      <c r="O35" s="380"/>
      <c r="P35" s="380"/>
      <c r="Q35" s="380"/>
      <c r="R35" s="380"/>
      <c r="S35" s="381"/>
    </row>
    <row r="36" spans="1:21" s="20" customFormat="1" ht="20.399999999999999" customHeight="1">
      <c r="A36" s="70"/>
      <c r="B36" s="382"/>
      <c r="C36" s="382"/>
      <c r="D36" s="382"/>
      <c r="E36" s="382"/>
      <c r="F36" s="382"/>
      <c r="G36" s="382"/>
      <c r="H36" s="382"/>
      <c r="I36" s="382"/>
      <c r="J36" s="382"/>
      <c r="K36" s="382"/>
      <c r="L36" s="382"/>
      <c r="M36" s="382"/>
      <c r="N36" s="382"/>
      <c r="O36" s="382"/>
      <c r="P36" s="382"/>
      <c r="Q36" s="382"/>
      <c r="R36" s="382"/>
      <c r="S36" s="383"/>
    </row>
    <row r="37" spans="1:21" s="20" customFormat="1" ht="33.6" customHeight="1">
      <c r="A37" s="70"/>
      <c r="B37" s="372" t="s">
        <v>92</v>
      </c>
      <c r="C37" s="372"/>
      <c r="D37" s="372"/>
      <c r="E37" s="372"/>
      <c r="F37" s="372"/>
      <c r="G37" s="372"/>
      <c r="H37" s="372"/>
      <c r="I37" s="372"/>
      <c r="J37" s="372"/>
      <c r="K37" s="372"/>
      <c r="L37" s="372"/>
      <c r="M37" s="372"/>
      <c r="N37" s="372"/>
      <c r="O37" s="372"/>
      <c r="P37" s="372"/>
      <c r="Q37" s="372"/>
      <c r="R37" s="372"/>
      <c r="S37" s="373"/>
    </row>
    <row r="38" spans="1:21" s="1" customFormat="1" ht="20.399999999999999" customHeight="1" thickBot="1">
      <c r="A38" s="69" t="s">
        <v>52</v>
      </c>
      <c r="B38" s="49"/>
      <c r="C38" s="13"/>
      <c r="D38" s="3"/>
      <c r="E38" s="3"/>
      <c r="F38" s="3"/>
      <c r="G38" s="3"/>
      <c r="H38" s="3"/>
      <c r="I38" s="3"/>
      <c r="J38" s="3"/>
      <c r="K38" s="3"/>
      <c r="L38" s="3"/>
      <c r="M38" s="3"/>
      <c r="N38" s="3"/>
      <c r="O38" s="2"/>
      <c r="P38" s="3"/>
      <c r="Q38" s="3"/>
      <c r="R38" s="3"/>
      <c r="S38" s="62"/>
    </row>
    <row r="39" spans="1:21" s="1" customFormat="1" ht="102.45" customHeight="1" thickBot="1">
      <c r="A39" s="71"/>
      <c r="B39" s="316" t="s">
        <v>86</v>
      </c>
      <c r="C39" s="317"/>
      <c r="D39" s="318"/>
      <c r="E39" s="258" t="s">
        <v>87</v>
      </c>
      <c r="F39" s="259"/>
      <c r="G39" s="260"/>
      <c r="H39" s="316" t="s">
        <v>88</v>
      </c>
      <c r="I39" s="317"/>
      <c r="J39" s="318"/>
      <c r="K39" s="258" t="s">
        <v>89</v>
      </c>
      <c r="L39" s="259"/>
      <c r="M39" s="260"/>
      <c r="N39" s="37" t="s">
        <v>90</v>
      </c>
      <c r="O39" s="316" t="s">
        <v>91</v>
      </c>
      <c r="P39" s="318"/>
      <c r="Q39" s="134" t="s">
        <v>101</v>
      </c>
      <c r="R39" s="12"/>
      <c r="S39" s="139"/>
    </row>
    <row r="40" spans="1:21" s="1" customFormat="1" ht="22.2" customHeight="1">
      <c r="A40" s="71"/>
      <c r="B40" s="350" t="s">
        <v>18</v>
      </c>
      <c r="C40" s="351"/>
      <c r="D40" s="352"/>
      <c r="E40" s="353">
        <v>1</v>
      </c>
      <c r="F40" s="354"/>
      <c r="G40" s="159" t="str">
        <f>IFERROR(VLOOKUP(B40,[13]光熱費支援金基準額!C:E,2,FALSE),"")</f>
        <v>店舗</v>
      </c>
      <c r="H40" s="355">
        <f>IFERROR(VLOOKUP(B40,[13]光熱費支援金基準額!C:E,3,FALSE),"")</f>
        <v>10000</v>
      </c>
      <c r="I40" s="356"/>
      <c r="J40" s="357"/>
      <c r="K40" s="464"/>
      <c r="L40" s="465"/>
      <c r="M40" s="466"/>
      <c r="N40" s="163" t="str">
        <f>IFERROR(VLOOKUP(K40,[13]光熱費支援金基準額!F:G,2,FALSE)," ")</f>
        <v xml:space="preserve"> </v>
      </c>
      <c r="O40" s="160">
        <f>IFERROR(IF(ISNUMBER(E40),E40,1)*H40+SUBSTITUTE(N40," ",0),"")</f>
        <v>10000</v>
      </c>
      <c r="P40" s="44" t="s">
        <v>11</v>
      </c>
      <c r="Q40" s="121"/>
      <c r="R40" s="12"/>
      <c r="S40" s="139"/>
    </row>
    <row r="41" spans="1:21" s="1" customFormat="1" ht="22.2" customHeight="1" thickBot="1">
      <c r="A41" s="71"/>
      <c r="B41" s="361"/>
      <c r="C41" s="362"/>
      <c r="D41" s="363"/>
      <c r="E41" s="364"/>
      <c r="F41" s="365"/>
      <c r="G41" s="130" t="str">
        <f>IFERROR(VLOOKUP(B41,[13]光熱費支援金基準額!C:E,2,FALSE),"")</f>
        <v/>
      </c>
      <c r="H41" s="366" t="str">
        <f>IFERROR(VLOOKUP(B41,[13]光熱費支援金基準額!C:E,3,FALSE),"")</f>
        <v/>
      </c>
      <c r="I41" s="367"/>
      <c r="J41" s="368"/>
      <c r="K41" s="369"/>
      <c r="L41" s="370"/>
      <c r="M41" s="371"/>
      <c r="N41" s="132" t="str">
        <f>IFERROR(VLOOKUP(K41,[13]光熱費支援金基準額!F:G,2,FALSE)," ")</f>
        <v xml:space="preserve"> </v>
      </c>
      <c r="O41" s="115" t="str">
        <f t="shared" ref="O41" si="0">IFERROR(IF(ISNUMBER(E41),E41,1)*H41+SUBSTITUTE(N41," ",0),"")</f>
        <v/>
      </c>
      <c r="P41" s="45" t="s">
        <v>11</v>
      </c>
      <c r="Q41" s="122"/>
      <c r="R41" s="11"/>
      <c r="S41" s="139"/>
      <c r="U41" s="4"/>
    </row>
    <row r="42" spans="1:21" s="1" customFormat="1" ht="22.95" customHeight="1" thickBot="1">
      <c r="A42" s="71"/>
      <c r="B42" s="127" t="s">
        <v>85</v>
      </c>
      <c r="C42" s="127"/>
      <c r="D42" s="128"/>
      <c r="E42" s="343">
        <f>SUM(O40:O41)</f>
        <v>10000</v>
      </c>
      <c r="F42" s="344"/>
      <c r="G42" s="344"/>
      <c r="H42" s="344"/>
      <c r="I42" s="345"/>
      <c r="J42" s="105" t="s">
        <v>11</v>
      </c>
      <c r="K42" s="38"/>
      <c r="L42" s="38"/>
      <c r="M42" s="38"/>
      <c r="N42" s="38"/>
      <c r="O42" s="38"/>
      <c r="P42" s="38"/>
      <c r="Q42" s="49"/>
      <c r="R42" s="49"/>
      <c r="S42" s="47"/>
    </row>
    <row r="43" spans="1:21" s="1" customFormat="1" ht="18" customHeight="1">
      <c r="A43" s="72"/>
      <c r="B43" s="19" t="s">
        <v>113</v>
      </c>
      <c r="C43" s="73"/>
      <c r="D43" s="5"/>
      <c r="E43" s="5"/>
      <c r="F43" s="5"/>
      <c r="G43" s="5"/>
      <c r="H43" s="5"/>
      <c r="I43" s="5"/>
      <c r="J43" s="5"/>
      <c r="K43" s="14"/>
      <c r="L43" s="14"/>
      <c r="M43" s="14"/>
      <c r="N43" s="14"/>
      <c r="O43" s="14"/>
      <c r="P43" s="14"/>
      <c r="Q43" s="49"/>
      <c r="R43" s="49"/>
      <c r="S43" s="47"/>
    </row>
    <row r="44" spans="1:21" s="1" customFormat="1" ht="9" customHeight="1">
      <c r="A44" s="74"/>
      <c r="B44" s="14"/>
      <c r="C44" s="73"/>
      <c r="D44" s="14"/>
      <c r="E44" s="14"/>
      <c r="F44" s="14"/>
      <c r="G44" s="14"/>
      <c r="H44" s="14"/>
      <c r="I44" s="14"/>
      <c r="J44" s="14"/>
      <c r="K44" s="14"/>
      <c r="L44" s="14"/>
      <c r="M44" s="14"/>
      <c r="N44" s="14"/>
      <c r="O44" s="14"/>
      <c r="P44" s="14"/>
      <c r="Q44" s="49"/>
      <c r="R44" s="49"/>
      <c r="S44" s="47"/>
    </row>
    <row r="45" spans="1:21" s="1" customFormat="1" ht="21" customHeight="1" thickBot="1">
      <c r="A45" s="74"/>
      <c r="B45" s="17" t="s">
        <v>45</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4"/>
      <c r="B46" s="335" t="s">
        <v>43</v>
      </c>
      <c r="C46" s="336"/>
      <c r="D46" s="12"/>
      <c r="E46" s="49"/>
      <c r="F46" s="49"/>
      <c r="G46" s="49"/>
      <c r="H46" s="49"/>
      <c r="I46" s="49"/>
      <c r="J46" s="49"/>
      <c r="K46" s="49"/>
      <c r="L46" s="49"/>
      <c r="M46" s="49"/>
      <c r="N46" s="49"/>
      <c r="O46" s="49"/>
      <c r="P46" s="49"/>
      <c r="Q46" s="49"/>
      <c r="R46" s="49"/>
      <c r="S46" s="47"/>
    </row>
    <row r="47" spans="1:21" s="1" customFormat="1" ht="21" customHeight="1" thickBot="1">
      <c r="A47" s="74"/>
      <c r="B47" s="346"/>
      <c r="C47" s="347"/>
      <c r="D47" s="12"/>
      <c r="E47" s="49"/>
      <c r="F47" s="49"/>
      <c r="G47" s="49"/>
      <c r="H47" s="49"/>
      <c r="I47" s="49"/>
      <c r="J47" s="49"/>
      <c r="K47" s="49"/>
      <c r="L47" s="49"/>
      <c r="M47" s="49"/>
      <c r="N47" s="49"/>
      <c r="O47" s="49"/>
      <c r="P47" s="49"/>
      <c r="Q47" s="49"/>
      <c r="R47" s="49"/>
      <c r="S47" s="47"/>
    </row>
    <row r="48" spans="1:21" s="1" customFormat="1" ht="21" customHeight="1" thickBot="1">
      <c r="A48" s="74"/>
      <c r="B48" s="17" t="s">
        <v>104</v>
      </c>
      <c r="C48" s="38"/>
      <c r="D48" s="17"/>
      <c r="E48" s="17"/>
      <c r="F48" s="17"/>
      <c r="G48" s="17"/>
      <c r="H48" s="17"/>
      <c r="I48" s="17"/>
      <c r="J48" s="17"/>
      <c r="K48" s="17"/>
      <c r="L48" s="17"/>
      <c r="M48" s="17"/>
      <c r="N48" s="17"/>
      <c r="O48" s="17"/>
      <c r="P48" s="17"/>
      <c r="Q48" s="49"/>
      <c r="R48" s="49"/>
      <c r="S48" s="47"/>
    </row>
    <row r="49" spans="1:21" s="1" customFormat="1" ht="21" customHeight="1" thickBot="1">
      <c r="A49" s="74"/>
      <c r="B49" s="335" t="s">
        <v>105</v>
      </c>
      <c r="C49" s="336"/>
      <c r="D49" s="348" t="s">
        <v>93</v>
      </c>
      <c r="E49" s="348"/>
      <c r="F49" s="348"/>
      <c r="G49" s="336"/>
      <c r="H49" s="17"/>
      <c r="I49" s="17"/>
      <c r="J49" s="17"/>
      <c r="K49" s="17"/>
      <c r="L49" s="12"/>
      <c r="M49" s="49"/>
      <c r="N49" s="49"/>
      <c r="O49" s="49"/>
      <c r="P49" s="49"/>
      <c r="Q49" s="49"/>
      <c r="R49" s="49"/>
      <c r="S49" s="47"/>
    </row>
    <row r="50" spans="1:21" s="1" customFormat="1" ht="21" customHeight="1" thickBot="1">
      <c r="A50" s="74"/>
      <c r="B50" s="346"/>
      <c r="C50" s="347"/>
      <c r="D50" s="349"/>
      <c r="E50" s="349"/>
      <c r="F50" s="349"/>
      <c r="G50" s="347"/>
      <c r="H50" s="17"/>
      <c r="I50" s="17"/>
      <c r="J50" s="17"/>
      <c r="K50" s="17"/>
      <c r="L50" s="12"/>
      <c r="M50" s="49"/>
      <c r="N50" s="49"/>
      <c r="O50" s="49"/>
      <c r="P50" s="49"/>
      <c r="Q50" s="49"/>
      <c r="R50" s="49"/>
      <c r="S50" s="47"/>
    </row>
    <row r="51" spans="1:21" s="1" customFormat="1" ht="14.4" customHeight="1">
      <c r="A51" s="74"/>
      <c r="B51" s="17"/>
      <c r="C51" s="38"/>
      <c r="D51" s="17"/>
      <c r="E51" s="17"/>
      <c r="F51" s="17"/>
      <c r="G51" s="17"/>
      <c r="H51" s="17"/>
      <c r="I51" s="17"/>
      <c r="J51" s="17"/>
      <c r="K51" s="17"/>
      <c r="L51" s="17"/>
      <c r="M51" s="17"/>
      <c r="N51" s="17"/>
      <c r="O51" s="17"/>
      <c r="P51" s="17"/>
      <c r="Q51" s="17"/>
      <c r="R51" s="17"/>
      <c r="S51" s="42"/>
      <c r="T51" s="11"/>
      <c r="U51" s="12"/>
    </row>
    <row r="52" spans="1:21" s="1" customFormat="1" ht="22.5" customHeight="1" thickBot="1">
      <c r="A52" s="74"/>
      <c r="B52" s="17" t="s">
        <v>149</v>
      </c>
      <c r="C52" s="38"/>
      <c r="D52" s="17"/>
      <c r="E52" s="17"/>
      <c r="F52" s="17"/>
      <c r="G52" s="17"/>
      <c r="H52" s="17"/>
      <c r="I52" s="17"/>
      <c r="J52" s="17"/>
      <c r="K52" s="17"/>
      <c r="L52" s="17"/>
      <c r="M52" s="17"/>
      <c r="N52" s="17"/>
      <c r="O52" s="17"/>
      <c r="P52" s="17"/>
      <c r="Q52" s="17"/>
      <c r="R52" s="17"/>
      <c r="S52" s="42"/>
      <c r="T52" s="11"/>
      <c r="U52" s="12"/>
    </row>
    <row r="53" spans="1:21" s="1" customFormat="1" ht="22.5" customHeight="1" thickBot="1">
      <c r="A53" s="74"/>
      <c r="B53" s="335" t="s">
        <v>65</v>
      </c>
      <c r="C53" s="336"/>
      <c r="D53" s="12"/>
      <c r="E53" s="49"/>
      <c r="F53" s="17"/>
      <c r="G53" s="17"/>
      <c r="H53" s="17"/>
      <c r="I53" s="17"/>
      <c r="J53" s="17"/>
      <c r="K53" s="17"/>
      <c r="L53" s="17"/>
      <c r="M53" s="17"/>
      <c r="N53" s="17"/>
      <c r="O53" s="17"/>
      <c r="P53" s="17"/>
      <c r="Q53" s="17"/>
      <c r="R53" s="17"/>
      <c r="S53" s="42"/>
      <c r="T53" s="11"/>
      <c r="U53" s="12"/>
    </row>
    <row r="54" spans="1:21" s="1" customFormat="1" ht="22.5" customHeight="1" thickBot="1">
      <c r="A54" s="74"/>
      <c r="B54" s="337"/>
      <c r="C54" s="337"/>
      <c r="D54" s="12"/>
      <c r="E54" s="49"/>
      <c r="F54" s="17"/>
      <c r="G54" s="17"/>
      <c r="H54" s="17"/>
      <c r="I54" s="17"/>
      <c r="J54" s="17"/>
      <c r="K54" s="17"/>
      <c r="L54" s="17"/>
      <c r="M54" s="17"/>
      <c r="N54" s="17"/>
      <c r="O54" s="17"/>
      <c r="P54" s="17"/>
      <c r="Q54" s="17"/>
      <c r="R54" s="17"/>
      <c r="S54" s="42"/>
      <c r="T54" s="11"/>
      <c r="U54" s="12"/>
    </row>
    <row r="55" spans="1:21" s="1" customFormat="1" ht="21" customHeight="1" thickBot="1">
      <c r="A55" s="74"/>
      <c r="B55" s="17" t="s">
        <v>155</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4"/>
      <c r="B56" s="316" t="s">
        <v>94</v>
      </c>
      <c r="C56" s="318"/>
      <c r="D56" s="338" t="s">
        <v>95</v>
      </c>
      <c r="E56" s="338"/>
      <c r="F56" s="11"/>
      <c r="G56" s="12"/>
      <c r="H56" s="49"/>
      <c r="I56" s="49"/>
      <c r="J56" s="12"/>
      <c r="K56" s="49"/>
      <c r="L56" s="49"/>
      <c r="M56" s="49"/>
      <c r="N56" s="49"/>
      <c r="O56" s="49"/>
      <c r="P56" s="49"/>
      <c r="Q56" s="49"/>
      <c r="R56" s="49"/>
      <c r="S56" s="47"/>
    </row>
    <row r="57" spans="1:21" s="1" customFormat="1" ht="21" customHeight="1">
      <c r="A57" s="74"/>
      <c r="B57" s="339"/>
      <c r="C57" s="340"/>
      <c r="D57" s="341"/>
      <c r="E57" s="342"/>
      <c r="F57" s="11"/>
      <c r="G57" s="12"/>
      <c r="H57" s="49"/>
      <c r="I57" s="49"/>
      <c r="J57" s="12"/>
      <c r="K57" s="49"/>
      <c r="L57" s="49"/>
      <c r="M57" s="49"/>
      <c r="N57" s="49"/>
      <c r="O57" s="49"/>
      <c r="P57" s="49"/>
      <c r="Q57" s="49"/>
      <c r="R57" s="49"/>
      <c r="S57" s="47"/>
    </row>
    <row r="58" spans="1:21" s="1" customFormat="1" ht="21" customHeight="1">
      <c r="A58" s="74"/>
      <c r="B58" s="331"/>
      <c r="C58" s="332"/>
      <c r="D58" s="333"/>
      <c r="E58" s="334"/>
      <c r="F58" s="11"/>
      <c r="G58" s="12"/>
      <c r="H58" s="49"/>
      <c r="I58" s="49"/>
      <c r="J58" s="12"/>
      <c r="K58" s="49"/>
      <c r="L58" s="49"/>
      <c r="M58" s="49"/>
      <c r="N58" s="49"/>
      <c r="O58" s="49"/>
      <c r="P58" s="49"/>
      <c r="Q58" s="49"/>
      <c r="R58" s="49"/>
      <c r="S58" s="47"/>
    </row>
    <row r="59" spans="1:21" s="1" customFormat="1" ht="21" customHeight="1">
      <c r="A59" s="74"/>
      <c r="B59" s="331"/>
      <c r="C59" s="332"/>
      <c r="D59" s="333"/>
      <c r="E59" s="334"/>
      <c r="F59" s="11"/>
      <c r="G59" s="12"/>
      <c r="H59" s="49"/>
      <c r="I59" s="49"/>
      <c r="J59" s="12"/>
      <c r="K59" s="49"/>
      <c r="L59" s="49"/>
      <c r="M59" s="49"/>
      <c r="N59" s="49"/>
      <c r="O59" s="49"/>
      <c r="P59" s="49"/>
      <c r="Q59" s="49"/>
      <c r="R59" s="49"/>
      <c r="S59" s="47"/>
    </row>
    <row r="60" spans="1:21" s="1" customFormat="1" ht="21" customHeight="1">
      <c r="A60" s="74"/>
      <c r="B60" s="331"/>
      <c r="C60" s="332"/>
      <c r="D60" s="333"/>
      <c r="E60" s="334"/>
      <c r="F60" s="11"/>
      <c r="G60" s="12"/>
      <c r="H60" s="49"/>
      <c r="I60" s="49"/>
      <c r="J60" s="12"/>
      <c r="K60" s="49"/>
      <c r="L60" s="49"/>
      <c r="M60" s="49"/>
      <c r="N60" s="49"/>
      <c r="O60" s="49"/>
      <c r="P60" s="49"/>
      <c r="Q60" s="49"/>
      <c r="R60" s="49"/>
      <c r="S60" s="47"/>
    </row>
    <row r="61" spans="1:21" s="1" customFormat="1" ht="21" customHeight="1">
      <c r="A61" s="74"/>
      <c r="B61" s="321"/>
      <c r="C61" s="322"/>
      <c r="D61" s="323"/>
      <c r="E61" s="324"/>
      <c r="F61" s="11"/>
      <c r="G61" s="12"/>
      <c r="H61" s="49"/>
      <c r="I61" s="49"/>
      <c r="J61" s="12"/>
      <c r="K61" s="49"/>
      <c r="L61" s="49"/>
      <c r="M61" s="49"/>
      <c r="N61" s="49"/>
      <c r="O61" s="49"/>
      <c r="P61" s="49"/>
      <c r="Q61" s="49"/>
      <c r="R61" s="49"/>
      <c r="S61" s="47"/>
    </row>
    <row r="62" spans="1:21" s="1" customFormat="1" ht="21" customHeight="1" thickBot="1">
      <c r="A62" s="74"/>
      <c r="B62" s="325"/>
      <c r="C62" s="326"/>
      <c r="D62" s="327"/>
      <c r="E62" s="328"/>
      <c r="F62" s="11"/>
      <c r="G62" s="12"/>
      <c r="H62" s="49"/>
      <c r="I62" s="49"/>
      <c r="J62" s="12"/>
      <c r="K62" s="49"/>
      <c r="L62" s="49"/>
      <c r="M62" s="49"/>
      <c r="N62" s="49"/>
      <c r="O62" s="49"/>
      <c r="P62" s="49"/>
      <c r="Q62" s="49"/>
      <c r="R62" s="49"/>
      <c r="S62" s="47"/>
    </row>
    <row r="63" spans="1:21" s="1" customFormat="1" ht="21" customHeight="1">
      <c r="A63" s="74"/>
      <c r="B63" s="17"/>
      <c r="C63" s="38"/>
      <c r="D63" s="17"/>
      <c r="E63" s="17"/>
      <c r="F63" s="17"/>
      <c r="G63" s="17"/>
      <c r="H63" s="17"/>
      <c r="I63" s="17"/>
      <c r="J63" s="17"/>
      <c r="K63" s="17"/>
      <c r="L63" s="17"/>
      <c r="M63" s="17"/>
      <c r="N63" s="17"/>
      <c r="O63" s="17"/>
      <c r="P63" s="17"/>
      <c r="Q63" s="17"/>
      <c r="R63" s="17"/>
      <c r="S63" s="42"/>
      <c r="T63" s="11"/>
      <c r="U63" s="12"/>
    </row>
    <row r="64" spans="1:21" s="40" customFormat="1" ht="22.2">
      <c r="A64" s="75"/>
      <c r="B64" s="39" t="s">
        <v>21</v>
      </c>
      <c r="C64" s="76"/>
      <c r="D64" s="32"/>
      <c r="E64" s="32"/>
      <c r="F64" s="32"/>
      <c r="G64" s="32"/>
      <c r="H64" s="32"/>
      <c r="I64" s="32"/>
      <c r="J64" s="32"/>
      <c r="K64" s="32"/>
      <c r="L64" s="32"/>
      <c r="M64" s="76"/>
      <c r="N64" s="76"/>
      <c r="O64" s="76"/>
      <c r="P64" s="76"/>
      <c r="Q64" s="76"/>
      <c r="R64" s="76"/>
      <c r="S64" s="77"/>
    </row>
    <row r="65" spans="1:30" s="40" customFormat="1" ht="19.2" customHeight="1">
      <c r="A65" s="75"/>
      <c r="B65" s="39" t="s">
        <v>46</v>
      </c>
      <c r="C65" s="76"/>
      <c r="D65" s="32"/>
      <c r="E65" s="32"/>
      <c r="F65" s="32"/>
      <c r="G65" s="32"/>
      <c r="H65" s="32"/>
      <c r="I65" s="32"/>
      <c r="J65" s="32"/>
      <c r="K65" s="32"/>
      <c r="L65" s="32"/>
      <c r="M65" s="76"/>
      <c r="N65" s="76"/>
      <c r="O65" s="76"/>
      <c r="P65" s="76"/>
      <c r="Q65" s="76"/>
      <c r="R65" s="76"/>
      <c r="S65" s="77"/>
    </row>
    <row r="66" spans="1:30" s="40" customFormat="1" ht="19.2" customHeight="1">
      <c r="A66" s="75"/>
      <c r="B66" s="39" t="s">
        <v>84</v>
      </c>
      <c r="C66" s="76"/>
      <c r="D66" s="32"/>
      <c r="E66" s="32"/>
      <c r="F66" s="32"/>
      <c r="G66" s="32"/>
      <c r="H66" s="32"/>
      <c r="I66" s="32"/>
      <c r="J66" s="32"/>
      <c r="K66" s="32"/>
      <c r="L66" s="32"/>
      <c r="M66" s="76"/>
      <c r="N66" s="76"/>
      <c r="O66" s="76"/>
      <c r="P66" s="76"/>
      <c r="Q66" s="76"/>
      <c r="R66" s="76"/>
      <c r="S66" s="77"/>
    </row>
    <row r="67" spans="1:30" s="40" customFormat="1" ht="12.6" customHeight="1">
      <c r="A67" s="75"/>
      <c r="B67" s="78"/>
      <c r="C67" s="76"/>
      <c r="D67" s="32"/>
      <c r="E67" s="32"/>
      <c r="F67" s="32"/>
      <c r="G67" s="32"/>
      <c r="H67" s="32"/>
      <c r="I67" s="32"/>
      <c r="J67" s="32"/>
      <c r="K67" s="32"/>
      <c r="L67" s="32"/>
      <c r="M67" s="76"/>
      <c r="N67" s="76"/>
      <c r="O67" s="76"/>
      <c r="P67" s="76"/>
      <c r="Q67" s="76"/>
      <c r="R67" s="76"/>
      <c r="S67" s="77"/>
    </row>
    <row r="68" spans="1:30" s="34" customFormat="1" ht="18" customHeight="1">
      <c r="A68" s="79"/>
      <c r="B68" s="39" t="s">
        <v>9</v>
      </c>
      <c r="C68" s="39"/>
      <c r="D68" s="39"/>
      <c r="E68" s="39"/>
      <c r="F68" s="39"/>
      <c r="G68" s="39"/>
      <c r="H68" s="39"/>
      <c r="I68" s="39"/>
      <c r="J68" s="39"/>
      <c r="K68" s="39"/>
      <c r="L68" s="39"/>
      <c r="M68" s="39"/>
      <c r="N68" s="39"/>
      <c r="O68" s="39"/>
      <c r="P68" s="39"/>
      <c r="Q68" s="39"/>
      <c r="R68" s="39"/>
      <c r="S68" s="80"/>
      <c r="T68" s="33"/>
      <c r="U68" s="18"/>
    </row>
    <row r="69" spans="1:30" s="34" customFormat="1" ht="18" customHeight="1">
      <c r="A69" s="79"/>
      <c r="B69" s="39" t="s">
        <v>13</v>
      </c>
      <c r="C69" s="39"/>
      <c r="D69" s="39"/>
      <c r="E69" s="39"/>
      <c r="F69" s="39"/>
      <c r="G69" s="39"/>
      <c r="H69" s="39"/>
      <c r="I69" s="39"/>
      <c r="J69" s="39"/>
      <c r="K69" s="39"/>
      <c r="L69" s="39"/>
      <c r="M69" s="39"/>
      <c r="N69" s="39"/>
      <c r="O69" s="39"/>
      <c r="P69" s="39"/>
      <c r="Q69" s="39"/>
      <c r="R69" s="39"/>
      <c r="S69" s="80"/>
      <c r="T69" s="33"/>
      <c r="U69" s="18"/>
      <c r="V69" s="39"/>
      <c r="W69" s="39"/>
      <c r="X69" s="39"/>
      <c r="Y69" s="39"/>
      <c r="Z69" s="39"/>
      <c r="AA69" s="39"/>
      <c r="AB69" s="39"/>
      <c r="AC69" s="39"/>
      <c r="AD69" s="39"/>
    </row>
    <row r="70" spans="1:30" s="34" customFormat="1" ht="18" customHeight="1">
      <c r="A70" s="79"/>
      <c r="B70" s="39" t="s">
        <v>36</v>
      </c>
      <c r="C70" s="39"/>
      <c r="D70" s="39"/>
      <c r="E70" s="39"/>
      <c r="F70" s="39"/>
      <c r="G70" s="39"/>
      <c r="H70" s="39"/>
      <c r="I70" s="39"/>
      <c r="J70" s="39"/>
      <c r="K70" s="39"/>
      <c r="L70" s="39"/>
      <c r="M70" s="39"/>
      <c r="N70" s="39"/>
      <c r="O70" s="39"/>
      <c r="P70" s="39"/>
      <c r="Q70" s="39"/>
      <c r="R70" s="39"/>
      <c r="S70" s="81"/>
      <c r="T70" s="39"/>
      <c r="U70" s="39"/>
    </row>
    <row r="71" spans="1:30" s="34" customFormat="1" ht="33" customHeight="1">
      <c r="A71" s="79"/>
      <c r="B71" s="82"/>
      <c r="C71" s="329" t="s">
        <v>110</v>
      </c>
      <c r="D71" s="329"/>
      <c r="E71" s="329"/>
      <c r="F71" s="329"/>
      <c r="G71" s="329"/>
      <c r="H71" s="329"/>
      <c r="I71" s="329"/>
      <c r="J71" s="329"/>
      <c r="K71" s="329"/>
      <c r="L71" s="329"/>
      <c r="M71" s="329"/>
      <c r="N71" s="329"/>
      <c r="O71" s="329"/>
      <c r="P71" s="329"/>
      <c r="Q71" s="329"/>
      <c r="R71" s="329"/>
      <c r="S71" s="330"/>
    </row>
    <row r="72" spans="1:30" s="34" customFormat="1" ht="16.2">
      <c r="A72" s="79"/>
      <c r="B72" s="82"/>
      <c r="C72" s="39" t="s">
        <v>54</v>
      </c>
      <c r="D72" s="39"/>
      <c r="E72" s="39"/>
      <c r="F72" s="39"/>
      <c r="G72" s="39"/>
      <c r="H72" s="39"/>
      <c r="I72" s="39"/>
      <c r="J72" s="39"/>
      <c r="K72" s="39"/>
      <c r="L72" s="39"/>
      <c r="M72" s="39"/>
      <c r="N72" s="39"/>
      <c r="O72" s="39"/>
      <c r="P72" s="39"/>
      <c r="Q72" s="39"/>
      <c r="R72" s="39"/>
      <c r="S72" s="80"/>
    </row>
    <row r="73" spans="1:30" s="34" customFormat="1" ht="16.2">
      <c r="A73" s="79"/>
      <c r="B73" s="82"/>
      <c r="C73" s="39" t="s">
        <v>57</v>
      </c>
      <c r="D73" s="39"/>
      <c r="E73" s="39"/>
      <c r="F73" s="39"/>
      <c r="G73" s="39"/>
      <c r="H73" s="39"/>
      <c r="I73" s="39"/>
      <c r="J73" s="39"/>
      <c r="K73" s="39"/>
      <c r="L73" s="39"/>
      <c r="M73" s="39"/>
      <c r="N73" s="39"/>
      <c r="O73" s="39"/>
      <c r="P73" s="39"/>
      <c r="Q73" s="39"/>
      <c r="R73" s="39"/>
      <c r="S73" s="81"/>
    </row>
    <row r="74" spans="1:30" ht="18.600000000000001" thickBot="1">
      <c r="A74" s="83"/>
      <c r="B74" s="73"/>
      <c r="C74" s="73"/>
      <c r="D74" s="73"/>
      <c r="E74" s="73"/>
      <c r="F74" s="73"/>
      <c r="G74" s="73"/>
      <c r="H74" s="73"/>
      <c r="I74" s="73"/>
      <c r="J74" s="73"/>
      <c r="K74" s="73"/>
      <c r="L74" s="73"/>
      <c r="M74" s="73"/>
      <c r="N74" s="73"/>
      <c r="O74" s="73"/>
      <c r="P74" s="73"/>
      <c r="Q74" s="73"/>
      <c r="R74" s="73"/>
      <c r="S74" s="84"/>
    </row>
    <row r="75" spans="1:30" ht="22.2" customHeight="1" thickBot="1">
      <c r="A75" s="123" t="s">
        <v>53</v>
      </c>
      <c r="B75" s="124"/>
      <c r="C75" s="125"/>
      <c r="D75" s="125"/>
      <c r="E75" s="125"/>
      <c r="F75" s="125"/>
      <c r="G75" s="125"/>
      <c r="H75" s="125"/>
      <c r="I75" s="125"/>
      <c r="J75" s="125"/>
      <c r="K75" s="125"/>
      <c r="L75" s="125"/>
      <c r="M75" s="125"/>
      <c r="N75" s="125"/>
      <c r="O75" s="125"/>
      <c r="P75" s="125"/>
      <c r="Q75" s="125"/>
      <c r="R75" s="125"/>
      <c r="S75" s="126"/>
    </row>
    <row r="76" spans="1:30" ht="19.5" customHeight="1" thickBot="1">
      <c r="A76" s="85"/>
      <c r="B76" s="258" t="s">
        <v>126</v>
      </c>
      <c r="C76" s="259"/>
      <c r="D76" s="259"/>
      <c r="E76" s="259"/>
      <c r="F76" s="260"/>
      <c r="G76" s="73"/>
      <c r="H76" s="73"/>
      <c r="I76" s="73"/>
      <c r="J76" s="73"/>
      <c r="K76" s="73"/>
      <c r="L76" s="73"/>
      <c r="M76" s="73"/>
      <c r="N76" s="73"/>
      <c r="O76" s="73"/>
      <c r="P76" s="73"/>
      <c r="Q76" s="73"/>
      <c r="R76" s="73"/>
      <c r="S76" s="84"/>
    </row>
    <row r="77" spans="1:30" ht="18.600000000000001" thickBot="1">
      <c r="A77" s="85"/>
      <c r="B77" s="301"/>
      <c r="C77" s="302"/>
      <c r="D77" s="302"/>
      <c r="E77" s="302"/>
      <c r="F77" s="303"/>
      <c r="G77" s="73"/>
      <c r="H77" s="73"/>
      <c r="I77" s="73"/>
      <c r="J77" s="73"/>
      <c r="K77" s="73"/>
      <c r="L77" s="73"/>
      <c r="M77" s="73"/>
      <c r="N77" s="73"/>
      <c r="O77" s="73"/>
      <c r="P77" s="73"/>
      <c r="Q77" s="73"/>
      <c r="R77" s="73"/>
      <c r="S77" s="84"/>
    </row>
    <row r="78" spans="1:30" ht="22.2" customHeight="1" thickBot="1">
      <c r="A78" s="85"/>
      <c r="B78" s="304" t="s">
        <v>59</v>
      </c>
      <c r="C78" s="305"/>
      <c r="D78" s="306" t="str">
        <f>IFERROR(VLOOKUP(B77,光熱費支援金基準額!C:E,3,FALSE),"")</f>
        <v/>
      </c>
      <c r="E78" s="307"/>
      <c r="F78" s="135" t="s">
        <v>11</v>
      </c>
      <c r="G78" s="73"/>
      <c r="H78" s="73"/>
      <c r="I78" s="73"/>
      <c r="J78" s="73"/>
      <c r="K78" s="73"/>
      <c r="L78" s="73"/>
      <c r="M78" s="73"/>
      <c r="N78" s="73"/>
      <c r="O78" s="73"/>
      <c r="P78" s="73"/>
      <c r="Q78" s="73"/>
      <c r="R78" s="73"/>
      <c r="S78" s="84"/>
      <c r="T78" s="149"/>
    </row>
    <row r="79" spans="1:30" s="41" customFormat="1" ht="33.75" customHeight="1">
      <c r="A79" s="86"/>
      <c r="B79" s="308" t="s">
        <v>127</v>
      </c>
      <c r="C79" s="308"/>
      <c r="D79" s="308"/>
      <c r="E79" s="308"/>
      <c r="F79" s="308"/>
      <c r="G79" s="308"/>
      <c r="H79" s="308"/>
      <c r="I79" s="308"/>
      <c r="J79" s="308"/>
      <c r="K79" s="308"/>
      <c r="L79" s="308"/>
      <c r="M79" s="308"/>
      <c r="N79" s="308"/>
      <c r="O79" s="308"/>
      <c r="P79" s="308"/>
      <c r="Q79" s="308"/>
      <c r="R79" s="308"/>
      <c r="S79" s="309"/>
    </row>
    <row r="80" spans="1:30" ht="12.6" customHeight="1">
      <c r="A80" s="85"/>
      <c r="B80" s="87"/>
      <c r="C80" s="87"/>
      <c r="D80" s="16"/>
      <c r="E80" s="16"/>
      <c r="F80" s="16"/>
      <c r="G80" s="16"/>
      <c r="H80" s="16"/>
      <c r="I80" s="16"/>
      <c r="J80" s="16"/>
      <c r="K80" s="16"/>
      <c r="L80" s="16"/>
      <c r="M80" s="87"/>
      <c r="N80" s="87"/>
      <c r="O80" s="87"/>
      <c r="P80" s="87"/>
      <c r="Q80" s="87"/>
      <c r="R80" s="87"/>
      <c r="S80" s="84"/>
    </row>
    <row r="81" spans="1:19" s="40" customFormat="1" ht="19.95" customHeight="1">
      <c r="A81" s="75"/>
      <c r="B81" s="39" t="s">
        <v>21</v>
      </c>
      <c r="C81" s="76"/>
      <c r="D81" s="32"/>
      <c r="E81" s="32"/>
      <c r="F81" s="32"/>
      <c r="G81" s="32"/>
      <c r="H81" s="32"/>
      <c r="I81" s="32"/>
      <c r="J81" s="32"/>
      <c r="K81" s="32"/>
      <c r="L81" s="32"/>
      <c r="M81" s="76"/>
      <c r="N81" s="76"/>
      <c r="O81" s="76"/>
      <c r="P81" s="76"/>
      <c r="Q81" s="76"/>
      <c r="R81" s="76"/>
      <c r="S81" s="77"/>
    </row>
    <row r="82" spans="1:19" s="40" customFormat="1" ht="19.95" customHeight="1">
      <c r="A82" s="75"/>
      <c r="B82" s="39" t="s">
        <v>46</v>
      </c>
      <c r="C82" s="76"/>
      <c r="D82" s="32"/>
      <c r="E82" s="32"/>
      <c r="F82" s="32"/>
      <c r="G82" s="32"/>
      <c r="H82" s="32"/>
      <c r="I82" s="32"/>
      <c r="J82" s="32"/>
      <c r="K82" s="32"/>
      <c r="L82" s="32"/>
      <c r="M82" s="76"/>
      <c r="N82" s="76"/>
      <c r="O82" s="76"/>
      <c r="P82" s="76"/>
      <c r="Q82" s="76"/>
      <c r="R82" s="76"/>
      <c r="S82" s="77"/>
    </row>
    <row r="83" spans="1:19" s="40" customFormat="1" ht="19.95" customHeight="1">
      <c r="A83" s="75"/>
      <c r="B83" s="39" t="s">
        <v>103</v>
      </c>
      <c r="C83" s="76"/>
      <c r="D83" s="32"/>
      <c r="E83" s="32"/>
      <c r="F83" s="32"/>
      <c r="G83" s="32"/>
      <c r="H83" s="32"/>
      <c r="I83" s="32"/>
      <c r="J83" s="32"/>
      <c r="K83" s="32"/>
      <c r="L83" s="32"/>
      <c r="M83" s="76"/>
      <c r="N83" s="76"/>
      <c r="O83" s="76"/>
      <c r="P83" s="76"/>
      <c r="Q83" s="76"/>
      <c r="R83" s="76"/>
      <c r="S83" s="77"/>
    </row>
    <row r="84" spans="1:19" s="40" customFormat="1" ht="19.95" customHeight="1">
      <c r="A84" s="75"/>
      <c r="B84" s="78" t="s">
        <v>109</v>
      </c>
      <c r="C84" s="76"/>
      <c r="D84" s="32"/>
      <c r="E84" s="32"/>
      <c r="F84" s="32"/>
      <c r="G84" s="32"/>
      <c r="H84" s="32"/>
      <c r="I84" s="32"/>
      <c r="J84" s="32"/>
      <c r="K84" s="32"/>
      <c r="L84" s="32"/>
      <c r="M84" s="76"/>
      <c r="N84" s="76"/>
      <c r="O84" s="76"/>
      <c r="P84" s="76"/>
      <c r="Q84" s="76"/>
      <c r="R84" s="76"/>
      <c r="S84" s="77"/>
    </row>
    <row r="85" spans="1:19" ht="10.199999999999999" customHeight="1">
      <c r="A85" s="85"/>
      <c r="B85" s="87"/>
      <c r="C85" s="87"/>
      <c r="D85" s="16"/>
      <c r="E85" s="16"/>
      <c r="F85" s="16"/>
      <c r="G85" s="16"/>
      <c r="H85" s="16"/>
      <c r="I85" s="16"/>
      <c r="J85" s="16"/>
      <c r="K85" s="16"/>
      <c r="L85" s="16"/>
      <c r="M85" s="87"/>
      <c r="N85" s="87"/>
      <c r="O85" s="87"/>
      <c r="P85" s="87"/>
      <c r="Q85" s="87"/>
      <c r="R85" s="87"/>
      <c r="S85" s="84"/>
    </row>
    <row r="86" spans="1:19" s="15" customFormat="1" ht="22.2">
      <c r="A86" s="88"/>
      <c r="B86" s="39" t="s">
        <v>9</v>
      </c>
      <c r="C86" s="32"/>
      <c r="D86" s="16"/>
      <c r="E86" s="16"/>
      <c r="F86" s="16"/>
      <c r="G86" s="16"/>
      <c r="H86" s="16"/>
      <c r="I86" s="16"/>
      <c r="J86" s="16"/>
      <c r="K86" s="16"/>
      <c r="L86" s="16"/>
      <c r="M86" s="16"/>
      <c r="N86" s="16"/>
      <c r="O86" s="16"/>
      <c r="P86" s="16"/>
      <c r="Q86" s="16"/>
      <c r="R86" s="16"/>
      <c r="S86" s="89"/>
    </row>
    <row r="87" spans="1:19" s="15" customFormat="1" ht="22.2">
      <c r="A87" s="90"/>
      <c r="B87" s="39" t="s">
        <v>13</v>
      </c>
      <c r="C87" s="76"/>
      <c r="D87" s="87"/>
      <c r="E87" s="87"/>
      <c r="F87" s="87"/>
      <c r="G87" s="87"/>
      <c r="H87" s="87"/>
      <c r="I87" s="87"/>
      <c r="J87" s="87"/>
      <c r="K87" s="87"/>
      <c r="L87" s="87"/>
      <c r="M87" s="87"/>
      <c r="N87" s="87"/>
      <c r="O87" s="87"/>
      <c r="P87" s="87"/>
      <c r="Q87" s="87"/>
      <c r="R87" s="87"/>
      <c r="S87" s="89"/>
    </row>
    <row r="88" spans="1:19" s="15" customFormat="1" ht="22.2">
      <c r="A88" s="90"/>
      <c r="B88" s="39" t="s">
        <v>36</v>
      </c>
      <c r="C88" s="76"/>
      <c r="D88" s="87"/>
      <c r="E88" s="87"/>
      <c r="F88" s="87"/>
      <c r="G88" s="87"/>
      <c r="H88" s="87"/>
      <c r="I88" s="87"/>
      <c r="J88" s="87"/>
      <c r="K88" s="87"/>
      <c r="L88" s="87"/>
      <c r="M88" s="87"/>
      <c r="N88" s="87"/>
      <c r="O88" s="87"/>
      <c r="P88" s="87"/>
      <c r="Q88" s="87"/>
      <c r="R88" s="87"/>
      <c r="S88" s="89"/>
    </row>
    <row r="89" spans="1:19" s="15" customFormat="1" ht="19.2">
      <c r="A89" s="90"/>
      <c r="B89" s="82"/>
      <c r="C89" s="39" t="s">
        <v>108</v>
      </c>
      <c r="D89" s="87"/>
      <c r="E89" s="87"/>
      <c r="F89" s="87"/>
      <c r="G89" s="87"/>
      <c r="H89" s="87"/>
      <c r="I89" s="87"/>
      <c r="J89" s="87"/>
      <c r="K89" s="87"/>
      <c r="L89" s="87"/>
      <c r="M89" s="87"/>
      <c r="N89" s="87"/>
      <c r="O89" s="87"/>
      <c r="P89" s="87"/>
      <c r="Q89" s="87"/>
      <c r="R89" s="87"/>
      <c r="S89" s="89"/>
    </row>
    <row r="90" spans="1:19" s="15" customFormat="1" ht="19.8" thickBot="1">
      <c r="A90" s="91"/>
      <c r="B90" s="92"/>
      <c r="C90" s="93" t="s">
        <v>57</v>
      </c>
      <c r="D90" s="94"/>
      <c r="E90" s="94"/>
      <c r="F90" s="94"/>
      <c r="G90" s="94"/>
      <c r="H90" s="94"/>
      <c r="I90" s="94"/>
      <c r="J90" s="94"/>
      <c r="K90" s="94"/>
      <c r="L90" s="94"/>
      <c r="M90" s="94"/>
      <c r="N90" s="94"/>
      <c r="O90" s="94"/>
      <c r="P90" s="94"/>
      <c r="Q90" s="94"/>
      <c r="R90" s="94"/>
      <c r="S90" s="95"/>
    </row>
    <row r="91" spans="1:19" s="34" customFormat="1" ht="28.2" customHeight="1" thickBot="1">
      <c r="A91" s="310" t="s">
        <v>63</v>
      </c>
      <c r="B91" s="311"/>
      <c r="C91" s="311"/>
      <c r="D91" s="311"/>
      <c r="E91" s="311"/>
      <c r="F91" s="311"/>
      <c r="G91" s="311"/>
      <c r="H91" s="311"/>
      <c r="I91" s="311"/>
      <c r="J91" s="311"/>
      <c r="K91" s="311"/>
      <c r="L91" s="311"/>
      <c r="M91" s="311"/>
      <c r="N91" s="311"/>
      <c r="O91" s="311"/>
      <c r="P91" s="311"/>
      <c r="Q91" s="311"/>
      <c r="R91" s="311"/>
      <c r="S91" s="312"/>
    </row>
    <row r="92" spans="1:19" s="1" customFormat="1" ht="28.95" customHeight="1" thickBot="1">
      <c r="A92" s="46"/>
      <c r="B92" s="155" t="s">
        <v>17</v>
      </c>
      <c r="C92" s="8"/>
      <c r="D92" s="8"/>
      <c r="E92" s="8"/>
      <c r="F92" s="8"/>
      <c r="G92" s="8"/>
      <c r="H92" s="8"/>
      <c r="I92" s="8"/>
      <c r="J92" s="8"/>
      <c r="K92" s="8"/>
      <c r="L92" s="8"/>
      <c r="M92" s="8"/>
      <c r="N92" s="8"/>
      <c r="O92" s="9"/>
      <c r="P92" s="10"/>
      <c r="Q92" s="3"/>
      <c r="R92" s="3"/>
      <c r="S92" s="62"/>
    </row>
    <row r="93" spans="1:19" s="1" customFormat="1" ht="60" customHeight="1" thickBot="1">
      <c r="A93" s="313" t="s">
        <v>26</v>
      </c>
      <c r="B93" s="316" t="s">
        <v>114</v>
      </c>
      <c r="C93" s="317"/>
      <c r="D93" s="317"/>
      <c r="E93" s="317"/>
      <c r="F93" s="318"/>
      <c r="G93" s="258" t="s">
        <v>55</v>
      </c>
      <c r="H93" s="260"/>
      <c r="I93" s="258" t="s">
        <v>122</v>
      </c>
      <c r="J93" s="259"/>
      <c r="K93" s="259"/>
      <c r="L93" s="259"/>
      <c r="M93" s="260"/>
      <c r="N93" s="46"/>
      <c r="O93" s="49"/>
      <c r="P93" s="49"/>
      <c r="Q93" s="49"/>
      <c r="R93" s="49"/>
      <c r="S93" s="47"/>
    </row>
    <row r="94" spans="1:19" s="1" customFormat="1" ht="20.399999999999999" customHeight="1">
      <c r="A94" s="314"/>
      <c r="B94" s="143">
        <v>1</v>
      </c>
      <c r="C94" s="472"/>
      <c r="D94" s="473"/>
      <c r="E94" s="473"/>
      <c r="F94" s="473"/>
      <c r="G94" s="467"/>
      <c r="H94" s="468"/>
      <c r="I94" s="469"/>
      <c r="J94" s="470"/>
      <c r="K94" s="470"/>
      <c r="L94" s="470"/>
      <c r="M94" s="471"/>
      <c r="N94" s="46"/>
      <c r="O94" s="49"/>
      <c r="P94" s="49"/>
      <c r="Q94" s="49"/>
      <c r="R94" s="49"/>
      <c r="S94" s="47"/>
    </row>
    <row r="95" spans="1:19" s="1" customFormat="1" ht="20.399999999999999" customHeight="1">
      <c r="A95" s="314"/>
      <c r="B95" s="144">
        <v>2</v>
      </c>
      <c r="C95" s="278"/>
      <c r="D95" s="279"/>
      <c r="E95" s="279"/>
      <c r="F95" s="279"/>
      <c r="G95" s="280"/>
      <c r="H95" s="281"/>
      <c r="I95" s="282"/>
      <c r="J95" s="283"/>
      <c r="K95" s="283"/>
      <c r="L95" s="283"/>
      <c r="M95" s="284"/>
      <c r="N95" s="46"/>
      <c r="O95" s="49"/>
      <c r="P95" s="49"/>
      <c r="Q95" s="49"/>
      <c r="R95" s="49"/>
      <c r="S95" s="47"/>
    </row>
    <row r="96" spans="1:19" s="1" customFormat="1" ht="20.399999999999999" customHeight="1">
      <c r="A96" s="314"/>
      <c r="B96" s="144">
        <v>3</v>
      </c>
      <c r="C96" s="278"/>
      <c r="D96" s="279"/>
      <c r="E96" s="279"/>
      <c r="F96" s="279"/>
      <c r="G96" s="280"/>
      <c r="H96" s="281"/>
      <c r="I96" s="282"/>
      <c r="J96" s="283"/>
      <c r="K96" s="283"/>
      <c r="L96" s="283"/>
      <c r="M96" s="284"/>
      <c r="N96" s="46"/>
      <c r="O96" s="49"/>
      <c r="P96" s="49"/>
      <c r="Q96" s="49"/>
      <c r="R96" s="49"/>
      <c r="S96" s="47"/>
    </row>
    <row r="97" spans="1:19" s="1" customFormat="1" ht="20.399999999999999" customHeight="1">
      <c r="A97" s="314"/>
      <c r="B97" s="144">
        <v>4</v>
      </c>
      <c r="C97" s="278"/>
      <c r="D97" s="279"/>
      <c r="E97" s="279"/>
      <c r="F97" s="279"/>
      <c r="G97" s="280"/>
      <c r="H97" s="281"/>
      <c r="I97" s="282"/>
      <c r="J97" s="283"/>
      <c r="K97" s="283"/>
      <c r="L97" s="283"/>
      <c r="M97" s="284"/>
      <c r="N97" s="46"/>
      <c r="O97" s="49"/>
      <c r="P97" s="49"/>
      <c r="Q97" s="49"/>
      <c r="R97" s="49"/>
      <c r="S97" s="47"/>
    </row>
    <row r="98" spans="1:19" s="1" customFormat="1" ht="20.399999999999999" customHeight="1">
      <c r="A98" s="314"/>
      <c r="B98" s="144">
        <v>5</v>
      </c>
      <c r="C98" s="278"/>
      <c r="D98" s="279"/>
      <c r="E98" s="279"/>
      <c r="F98" s="279"/>
      <c r="G98" s="280"/>
      <c r="H98" s="281"/>
      <c r="I98" s="282"/>
      <c r="J98" s="283"/>
      <c r="K98" s="283"/>
      <c r="L98" s="283"/>
      <c r="M98" s="284"/>
      <c r="N98" s="46"/>
      <c r="O98" s="49"/>
      <c r="P98" s="49"/>
      <c r="Q98" s="49"/>
      <c r="R98" s="49"/>
      <c r="S98" s="47"/>
    </row>
    <row r="99" spans="1:19" s="1" customFormat="1" ht="20.399999999999999" customHeight="1">
      <c r="A99" s="314"/>
      <c r="B99" s="144">
        <v>6</v>
      </c>
      <c r="C99" s="278"/>
      <c r="D99" s="279"/>
      <c r="E99" s="279"/>
      <c r="F99" s="279"/>
      <c r="G99" s="280"/>
      <c r="H99" s="281"/>
      <c r="I99" s="282"/>
      <c r="J99" s="283"/>
      <c r="K99" s="283"/>
      <c r="L99" s="283"/>
      <c r="M99" s="284"/>
      <c r="N99" s="46"/>
      <c r="O99" s="49"/>
      <c r="P99" s="49"/>
      <c r="Q99" s="49"/>
      <c r="R99" s="49"/>
      <c r="S99" s="47"/>
    </row>
    <row r="100" spans="1:19" s="1" customFormat="1" ht="20.399999999999999" customHeight="1">
      <c r="A100" s="314"/>
      <c r="B100" s="144">
        <v>7</v>
      </c>
      <c r="C100" s="278"/>
      <c r="D100" s="279"/>
      <c r="E100" s="279"/>
      <c r="F100" s="279"/>
      <c r="G100" s="280"/>
      <c r="H100" s="281"/>
      <c r="I100" s="282"/>
      <c r="J100" s="283"/>
      <c r="K100" s="283"/>
      <c r="L100" s="283"/>
      <c r="M100" s="284"/>
      <c r="N100" s="46"/>
      <c r="O100" s="49"/>
      <c r="P100" s="49"/>
      <c r="Q100" s="49"/>
      <c r="R100" s="49"/>
      <c r="S100" s="47"/>
    </row>
    <row r="101" spans="1:19" s="1" customFormat="1" ht="20.399999999999999" customHeight="1">
      <c r="A101" s="314"/>
      <c r="B101" s="144">
        <v>8</v>
      </c>
      <c r="C101" s="278"/>
      <c r="D101" s="279"/>
      <c r="E101" s="279"/>
      <c r="F101" s="279"/>
      <c r="G101" s="280"/>
      <c r="H101" s="281"/>
      <c r="I101" s="282"/>
      <c r="J101" s="283"/>
      <c r="K101" s="283"/>
      <c r="L101" s="283"/>
      <c r="M101" s="284"/>
      <c r="N101" s="46"/>
      <c r="O101" s="49"/>
      <c r="P101" s="49"/>
      <c r="Q101" s="49"/>
      <c r="R101" s="49"/>
      <c r="S101" s="47"/>
    </row>
    <row r="102" spans="1:19" s="1" customFormat="1" ht="20.399999999999999" customHeight="1">
      <c r="A102" s="314"/>
      <c r="B102" s="144">
        <v>9</v>
      </c>
      <c r="C102" s="278"/>
      <c r="D102" s="279"/>
      <c r="E102" s="279"/>
      <c r="F102" s="285"/>
      <c r="G102" s="280"/>
      <c r="H102" s="281"/>
      <c r="I102" s="286"/>
      <c r="J102" s="287"/>
      <c r="K102" s="287"/>
      <c r="L102" s="287"/>
      <c r="M102" s="288"/>
      <c r="N102" s="46"/>
      <c r="O102" s="49"/>
      <c r="P102" s="49"/>
      <c r="Q102" s="49"/>
      <c r="R102" s="49"/>
      <c r="S102" s="47"/>
    </row>
    <row r="103" spans="1:19" s="1" customFormat="1" ht="20.399999999999999" customHeight="1" thickBot="1">
      <c r="A103" s="314"/>
      <c r="B103" s="144">
        <v>10</v>
      </c>
      <c r="C103" s="289"/>
      <c r="D103" s="290"/>
      <c r="E103" s="290"/>
      <c r="F103" s="290"/>
      <c r="G103" s="291"/>
      <c r="H103" s="292"/>
      <c r="I103" s="293"/>
      <c r="J103" s="294"/>
      <c r="K103" s="294"/>
      <c r="L103" s="294"/>
      <c r="M103" s="295"/>
      <c r="N103" s="46"/>
      <c r="O103" s="49"/>
      <c r="P103" s="49"/>
      <c r="Q103" s="49"/>
      <c r="R103" s="49"/>
      <c r="S103" s="47"/>
    </row>
    <row r="104" spans="1:19" s="1" customFormat="1" ht="33" customHeight="1" thickBot="1">
      <c r="A104" s="314"/>
      <c r="B104" s="258" t="s">
        <v>118</v>
      </c>
      <c r="C104" s="259"/>
      <c r="D104" s="259"/>
      <c r="E104" s="259"/>
      <c r="F104" s="260"/>
      <c r="G104" s="274">
        <f>COUNTIF(I94:M103,"自動車（病院・診療所）")</f>
        <v>0</v>
      </c>
      <c r="H104" s="275"/>
      <c r="I104" s="258" t="s">
        <v>14</v>
      </c>
      <c r="J104" s="260"/>
      <c r="K104" s="263">
        <f>17000*G104</f>
        <v>0</v>
      </c>
      <c r="L104" s="264"/>
      <c r="M104" s="120" t="s">
        <v>11</v>
      </c>
      <c r="N104" s="49"/>
      <c r="O104" s="49"/>
      <c r="P104" s="49"/>
      <c r="Q104" s="49"/>
      <c r="R104" s="49"/>
      <c r="S104" s="47"/>
    </row>
    <row r="105" spans="1:19" s="1" customFormat="1" ht="33" customHeight="1" thickBot="1">
      <c r="A105" s="314"/>
      <c r="B105" s="258" t="s">
        <v>119</v>
      </c>
      <c r="C105" s="259"/>
      <c r="D105" s="259"/>
      <c r="E105" s="259"/>
      <c r="F105" s="260"/>
      <c r="G105" s="274">
        <f>COUNTIF(I94:M103,"自動車（通所系）")</f>
        <v>0</v>
      </c>
      <c r="H105" s="275"/>
      <c r="I105" s="258" t="s">
        <v>14</v>
      </c>
      <c r="J105" s="260"/>
      <c r="K105" s="263">
        <f>18000*G105</f>
        <v>0</v>
      </c>
      <c r="L105" s="264"/>
      <c r="M105" s="120" t="s">
        <v>11</v>
      </c>
      <c r="N105" s="49"/>
      <c r="O105" s="49"/>
      <c r="P105" s="49"/>
      <c r="Q105" s="49"/>
      <c r="R105" s="49"/>
      <c r="S105" s="47"/>
    </row>
    <row r="106" spans="1:19" s="1" customFormat="1" ht="33" customHeight="1" thickBot="1">
      <c r="A106" s="314"/>
      <c r="B106" s="258" t="s">
        <v>120</v>
      </c>
      <c r="C106" s="259"/>
      <c r="D106" s="259"/>
      <c r="E106" s="259"/>
      <c r="F106" s="260"/>
      <c r="G106" s="276">
        <f>COUNTIF(I94:M103,"自動車（入所系）")</f>
        <v>0</v>
      </c>
      <c r="H106" s="277"/>
      <c r="I106" s="258" t="s">
        <v>14</v>
      </c>
      <c r="J106" s="260"/>
      <c r="K106" s="263">
        <f>11000*G106</f>
        <v>0</v>
      </c>
      <c r="L106" s="264"/>
      <c r="M106" s="120" t="s">
        <v>11</v>
      </c>
      <c r="N106" s="49"/>
      <c r="O106" s="49"/>
      <c r="P106" s="49"/>
      <c r="Q106" s="49"/>
      <c r="R106" s="49"/>
      <c r="S106" s="47"/>
    </row>
    <row r="107" spans="1:19" s="1" customFormat="1" ht="33" customHeight="1" thickBot="1">
      <c r="A107" s="314"/>
      <c r="B107" s="258" t="s">
        <v>121</v>
      </c>
      <c r="C107" s="259"/>
      <c r="D107" s="259"/>
      <c r="E107" s="259"/>
      <c r="F107" s="259"/>
      <c r="G107" s="274">
        <f>COUNTIF(I94:M103,"自動車（訪問系）")</f>
        <v>0</v>
      </c>
      <c r="H107" s="275"/>
      <c r="I107" s="259" t="s">
        <v>14</v>
      </c>
      <c r="J107" s="260"/>
      <c r="K107" s="263">
        <f>11000*G107</f>
        <v>0</v>
      </c>
      <c r="L107" s="264"/>
      <c r="M107" s="120" t="s">
        <v>11</v>
      </c>
      <c r="N107" s="49"/>
      <c r="P107" s="49"/>
      <c r="Q107" s="49"/>
      <c r="R107" s="49"/>
      <c r="S107" s="47"/>
    </row>
    <row r="108" spans="1:19" s="1" customFormat="1" ht="33" customHeight="1" thickBot="1">
      <c r="A108" s="314"/>
      <c r="B108" s="258" t="s">
        <v>123</v>
      </c>
      <c r="C108" s="259"/>
      <c r="D108" s="259"/>
      <c r="E108" s="259"/>
      <c r="F108" s="260"/>
      <c r="G108" s="261">
        <f>COUNTIF(I92:M101,"自動二輪車等（病院・診療所）")</f>
        <v>0</v>
      </c>
      <c r="H108" s="262"/>
      <c r="I108" s="258" t="s">
        <v>14</v>
      </c>
      <c r="J108" s="260"/>
      <c r="K108" s="263">
        <f>4700*G108</f>
        <v>0</v>
      </c>
      <c r="L108" s="264"/>
      <c r="M108" s="120" t="s">
        <v>11</v>
      </c>
      <c r="N108" s="49"/>
      <c r="O108" s="49"/>
      <c r="P108" s="49"/>
      <c r="Q108" s="49"/>
      <c r="R108" s="49"/>
      <c r="S108" s="47"/>
    </row>
    <row r="109" spans="1:19" s="1" customFormat="1" ht="33" customHeight="1" thickBot="1">
      <c r="A109" s="314"/>
      <c r="B109" s="258" t="s">
        <v>124</v>
      </c>
      <c r="C109" s="259"/>
      <c r="D109" s="259"/>
      <c r="E109" s="259"/>
      <c r="F109" s="260"/>
      <c r="G109" s="261">
        <f>COUNTIF(I94:M103,"自動二輪車等（訪問系）")</f>
        <v>0</v>
      </c>
      <c r="H109" s="262"/>
      <c r="I109" s="258" t="s">
        <v>14</v>
      </c>
      <c r="J109" s="260"/>
      <c r="K109" s="263">
        <f>3000*G109</f>
        <v>0</v>
      </c>
      <c r="L109" s="264"/>
      <c r="M109" s="120" t="s">
        <v>11</v>
      </c>
      <c r="N109" s="49"/>
      <c r="P109" s="49"/>
      <c r="Q109" s="49"/>
      <c r="R109" s="49"/>
      <c r="S109" s="47"/>
    </row>
    <row r="110" spans="1:19" s="1" customFormat="1" ht="28.5" customHeight="1" thickBot="1">
      <c r="A110" s="315"/>
      <c r="B110" s="265" t="s">
        <v>97</v>
      </c>
      <c r="C110" s="266"/>
      <c r="D110" s="266"/>
      <c r="E110" s="266"/>
      <c r="F110" s="267"/>
      <c r="G110" s="268">
        <f>SUM(G104:H109)</f>
        <v>0</v>
      </c>
      <c r="H110" s="269"/>
      <c r="I110" s="270" t="s">
        <v>98</v>
      </c>
      <c r="J110" s="271"/>
      <c r="K110" s="272">
        <f>SUM(K104:L109)</f>
        <v>0</v>
      </c>
      <c r="L110" s="273"/>
      <c r="M110" s="106" t="s">
        <v>11</v>
      </c>
      <c r="N110" s="49"/>
      <c r="O110" s="49"/>
      <c r="P110" s="49"/>
      <c r="Q110" s="49"/>
      <c r="R110" s="49"/>
      <c r="S110" s="47"/>
    </row>
    <row r="111" spans="1:19" s="1" customFormat="1" ht="21.45" customHeight="1" thickBot="1">
      <c r="A111" s="63"/>
      <c r="B111" s="19" t="s">
        <v>113</v>
      </c>
      <c r="C111" s="49"/>
      <c r="D111" s="7"/>
      <c r="E111" s="7"/>
      <c r="F111" s="7"/>
      <c r="G111" s="7"/>
      <c r="H111" s="7"/>
      <c r="I111" s="7"/>
      <c r="J111" s="7"/>
      <c r="K111" s="7"/>
      <c r="L111" s="7"/>
      <c r="M111" s="7"/>
      <c r="N111" s="7"/>
      <c r="O111" s="7"/>
      <c r="P111" s="244" t="s">
        <v>115</v>
      </c>
      <c r="Q111" s="244"/>
      <c r="R111" s="8"/>
      <c r="S111" s="47"/>
    </row>
    <row r="112" spans="1:19" s="1" customFormat="1" ht="21.45" customHeight="1" thickBot="1">
      <c r="A112" s="63"/>
      <c r="B112" s="117"/>
      <c r="C112" s="49"/>
      <c r="D112" s="7"/>
      <c r="E112" s="7"/>
      <c r="F112" s="7"/>
      <c r="G112" s="7"/>
      <c r="H112" s="7"/>
      <c r="I112" s="7"/>
      <c r="J112" s="7"/>
      <c r="K112" s="7"/>
      <c r="L112" s="7"/>
      <c r="M112" s="7"/>
      <c r="N112" s="7"/>
      <c r="O112" s="7"/>
      <c r="P112" s="245">
        <f>SUM(G107,G109)</f>
        <v>0</v>
      </c>
      <c r="Q112" s="246"/>
      <c r="R112" s="8"/>
      <c r="S112" s="47"/>
    </row>
    <row r="113" spans="1:19" s="1" customFormat="1" ht="20.399999999999999" customHeight="1" thickBot="1">
      <c r="A113" s="63"/>
      <c r="B113" s="112" t="s">
        <v>78</v>
      </c>
      <c r="C113" s="113"/>
      <c r="D113" s="114"/>
      <c r="E113" s="114"/>
      <c r="F113" s="114"/>
      <c r="G113" s="111"/>
      <c r="H113" s="111"/>
      <c r="I113" s="111"/>
      <c r="J113" s="111"/>
      <c r="K113" s="111"/>
      <c r="L113" s="111"/>
      <c r="M113" s="111"/>
      <c r="N113" s="111"/>
      <c r="O113" s="111"/>
      <c r="P113" s="111"/>
      <c r="Q113" s="111"/>
      <c r="R113" s="11"/>
      <c r="S113" s="64"/>
    </row>
    <row r="114" spans="1:19" s="1" customFormat="1" ht="33" customHeight="1" thickBot="1">
      <c r="A114" s="63"/>
      <c r="B114" s="118" t="s">
        <v>77</v>
      </c>
      <c r="C114" s="119"/>
      <c r="D114" s="247" t="s">
        <v>66</v>
      </c>
      <c r="E114" s="247"/>
      <c r="F114" s="248" t="s">
        <v>67</v>
      </c>
      <c r="G114" s="249"/>
      <c r="H114" s="249"/>
      <c r="I114" s="250"/>
      <c r="J114" s="251" t="s">
        <v>70</v>
      </c>
      <c r="K114" s="252"/>
      <c r="L114" s="252"/>
      <c r="M114" s="253"/>
      <c r="N114" s="254" t="s">
        <v>96</v>
      </c>
      <c r="O114" s="255"/>
      <c r="P114" s="256" t="s">
        <v>79</v>
      </c>
      <c r="Q114" s="257"/>
      <c r="R114" s="11"/>
      <c r="S114" s="47"/>
    </row>
    <row r="115" spans="1:19" s="1" customFormat="1" ht="19.5" customHeight="1" thickBot="1">
      <c r="A115" s="63"/>
      <c r="B115" s="234" t="s">
        <v>75</v>
      </c>
      <c r="C115" s="235"/>
      <c r="D115" s="236" t="s">
        <v>71</v>
      </c>
      <c r="E115" s="237"/>
      <c r="F115" s="238" t="s">
        <v>68</v>
      </c>
      <c r="G115" s="239"/>
      <c r="H115" s="239"/>
      <c r="I115" s="240"/>
      <c r="J115" s="236" t="s">
        <v>69</v>
      </c>
      <c r="K115" s="241"/>
      <c r="L115" s="241"/>
      <c r="M115" s="237"/>
      <c r="N115" s="238" t="s">
        <v>72</v>
      </c>
      <c r="O115" s="239"/>
      <c r="P115" s="242" t="s">
        <v>80</v>
      </c>
      <c r="Q115" s="243"/>
      <c r="R115" s="11"/>
      <c r="S115" s="47"/>
    </row>
    <row r="116" spans="1:19" s="1" customFormat="1" ht="21.75" customHeight="1" thickBot="1">
      <c r="A116" s="63"/>
      <c r="B116" s="153"/>
      <c r="C116" s="154" t="s">
        <v>76</v>
      </c>
      <c r="D116" s="225"/>
      <c r="E116" s="225"/>
      <c r="F116" s="226"/>
      <c r="G116" s="227"/>
      <c r="H116" s="227"/>
      <c r="I116" s="228"/>
      <c r="J116" s="226"/>
      <c r="K116" s="227"/>
      <c r="L116" s="227"/>
      <c r="M116" s="228"/>
      <c r="N116" s="229" t="e">
        <f>ROUNDUP(F116/J116,0)</f>
        <v>#DIV/0!</v>
      </c>
      <c r="O116" s="230"/>
      <c r="P116" s="231" t="e">
        <f>N116</f>
        <v>#DIV/0!</v>
      </c>
      <c r="Q116" s="232"/>
      <c r="R116" s="11"/>
      <c r="S116" s="47"/>
    </row>
    <row r="117" spans="1:19" s="20" customFormat="1" ht="20.399999999999999" customHeight="1">
      <c r="A117" s="158"/>
      <c r="B117" s="145" t="s">
        <v>64</v>
      </c>
      <c r="C117" s="38" t="s">
        <v>107</v>
      </c>
      <c r="D117" s="146"/>
      <c r="E117" s="146"/>
      <c r="F117" s="146"/>
      <c r="G117" s="146"/>
      <c r="H117" s="146"/>
      <c r="I117" s="146"/>
      <c r="J117" s="146"/>
      <c r="K117" s="146"/>
      <c r="L117" s="146"/>
      <c r="M117" s="146"/>
      <c r="N117" s="146"/>
      <c r="O117" s="146"/>
      <c r="P117" s="146"/>
      <c r="Q117" s="17"/>
      <c r="R117" s="146"/>
      <c r="S117" s="147"/>
    </row>
    <row r="118" spans="1:19" s="20" customFormat="1" ht="20.399999999999999" customHeight="1">
      <c r="A118" s="158"/>
      <c r="B118" s="145"/>
      <c r="C118" s="38" t="s">
        <v>74</v>
      </c>
      <c r="D118" s="146"/>
      <c r="E118" s="146"/>
      <c r="F118" s="146"/>
      <c r="G118" s="146"/>
      <c r="H118" s="146"/>
      <c r="I118" s="146"/>
      <c r="J118" s="146"/>
      <c r="K118" s="146"/>
      <c r="L118" s="146"/>
      <c r="M118" s="146"/>
      <c r="N118" s="146"/>
      <c r="O118" s="146"/>
      <c r="P118" s="146"/>
      <c r="Q118" s="17"/>
      <c r="R118" s="146"/>
      <c r="S118" s="147"/>
    </row>
    <row r="119" spans="1:19" s="20" customFormat="1" ht="20.399999999999999" customHeight="1">
      <c r="A119" s="158"/>
      <c r="B119" s="145"/>
      <c r="C119" s="38" t="s">
        <v>73</v>
      </c>
      <c r="D119" s="146"/>
      <c r="E119" s="146"/>
      <c r="F119" s="146"/>
      <c r="G119" s="146"/>
      <c r="H119" s="146"/>
      <c r="I119" s="146"/>
      <c r="J119" s="146"/>
      <c r="K119" s="146"/>
      <c r="L119" s="146"/>
      <c r="M119" s="146"/>
      <c r="N119" s="146"/>
      <c r="O119" s="146"/>
      <c r="P119" s="146"/>
      <c r="Q119" s="17"/>
      <c r="R119" s="146"/>
      <c r="S119" s="147"/>
    </row>
    <row r="120" spans="1:19" s="1" customFormat="1" ht="21.45" customHeight="1">
      <c r="A120" s="63"/>
      <c r="B120" s="19"/>
      <c r="C120" s="156"/>
      <c r="D120" s="156"/>
      <c r="E120" s="156"/>
      <c r="F120" s="156"/>
      <c r="G120" s="156"/>
      <c r="H120" s="156"/>
      <c r="I120" s="156"/>
      <c r="J120" s="156"/>
      <c r="K120" s="156"/>
      <c r="L120" s="156"/>
      <c r="M120" s="156"/>
      <c r="N120" s="156"/>
      <c r="O120" s="156"/>
      <c r="P120" s="156"/>
      <c r="Q120" s="156"/>
      <c r="R120" s="156"/>
      <c r="S120" s="157"/>
    </row>
    <row r="121" spans="1:19" s="34" customFormat="1" ht="18.45" customHeight="1">
      <c r="A121" s="65"/>
      <c r="B121" s="39" t="s">
        <v>21</v>
      </c>
      <c r="C121" s="18"/>
      <c r="D121" s="36"/>
      <c r="E121" s="36"/>
      <c r="F121" s="36"/>
      <c r="G121" s="36"/>
      <c r="H121" s="36"/>
      <c r="I121" s="36"/>
      <c r="J121" s="36"/>
      <c r="K121" s="36"/>
      <c r="L121" s="36"/>
      <c r="M121" s="36"/>
      <c r="N121" s="36"/>
      <c r="O121" s="36"/>
      <c r="P121" s="36"/>
      <c r="Q121" s="33"/>
      <c r="R121" s="36"/>
      <c r="S121" s="66"/>
    </row>
    <row r="122" spans="1:19" s="34" customFormat="1" ht="18.45" customHeight="1">
      <c r="A122" s="65"/>
      <c r="B122" s="39" t="s">
        <v>46</v>
      </c>
      <c r="C122" s="18"/>
      <c r="D122" s="36"/>
      <c r="E122" s="36"/>
      <c r="F122" s="36"/>
      <c r="G122" s="36"/>
      <c r="H122" s="36"/>
      <c r="I122" s="36"/>
      <c r="J122" s="36"/>
      <c r="K122" s="36"/>
      <c r="L122" s="36"/>
      <c r="M122" s="36"/>
      <c r="N122" s="36"/>
      <c r="O122" s="36"/>
      <c r="P122" s="36"/>
      <c r="Q122" s="33"/>
      <c r="R122" s="36"/>
      <c r="S122" s="66"/>
    </row>
    <row r="123" spans="1:19" s="34" customFormat="1" ht="18.45" customHeight="1">
      <c r="A123" s="65"/>
      <c r="B123" s="39" t="s">
        <v>106</v>
      </c>
      <c r="C123" s="18"/>
      <c r="D123" s="36"/>
      <c r="E123" s="36"/>
      <c r="F123" s="36"/>
      <c r="G123" s="36"/>
      <c r="H123" s="36"/>
      <c r="I123" s="36"/>
      <c r="J123" s="36"/>
      <c r="K123" s="36"/>
      <c r="L123" s="36"/>
      <c r="M123" s="36"/>
      <c r="N123" s="36"/>
      <c r="O123" s="36"/>
      <c r="P123" s="36"/>
      <c r="Q123" s="33"/>
      <c r="R123" s="36"/>
      <c r="S123" s="66"/>
    </row>
    <row r="124" spans="1:19" s="34" customFormat="1" ht="18.45" customHeight="1">
      <c r="A124" s="65"/>
      <c r="B124" s="39"/>
      <c r="C124" s="18"/>
      <c r="D124" s="36"/>
      <c r="E124" s="36"/>
      <c r="F124" s="36"/>
      <c r="G124" s="36"/>
      <c r="H124" s="36"/>
      <c r="I124" s="36"/>
      <c r="J124" s="36"/>
      <c r="K124" s="36"/>
      <c r="L124" s="36"/>
      <c r="M124" s="36"/>
      <c r="N124" s="36"/>
      <c r="O124" s="36"/>
      <c r="P124" s="36"/>
      <c r="Q124" s="33"/>
      <c r="R124" s="36"/>
      <c r="S124" s="66"/>
    </row>
    <row r="125" spans="1:19" s="34" customFormat="1" ht="18" customHeight="1">
      <c r="A125" s="65"/>
      <c r="B125" s="18" t="s">
        <v>9</v>
      </c>
      <c r="C125" s="39"/>
      <c r="D125" s="36"/>
      <c r="E125" s="36"/>
      <c r="F125" s="36"/>
      <c r="G125" s="36"/>
      <c r="H125" s="36"/>
      <c r="I125" s="36"/>
      <c r="J125" s="36"/>
      <c r="K125" s="36"/>
      <c r="L125" s="36"/>
      <c r="M125" s="36"/>
      <c r="N125" s="36"/>
      <c r="O125" s="36"/>
      <c r="P125" s="36"/>
      <c r="Q125" s="33"/>
      <c r="R125" s="36"/>
      <c r="S125" s="66"/>
    </row>
    <row r="126" spans="1:19" s="34" customFormat="1" ht="18" customHeight="1">
      <c r="A126" s="65"/>
      <c r="B126" s="18" t="s">
        <v>10</v>
      </c>
      <c r="C126" s="39"/>
      <c r="D126" s="36"/>
      <c r="E126" s="36"/>
      <c r="F126" s="36"/>
      <c r="G126" s="36"/>
      <c r="H126" s="36"/>
      <c r="I126" s="36"/>
      <c r="J126" s="36"/>
      <c r="K126" s="36"/>
      <c r="L126" s="36"/>
      <c r="M126" s="36"/>
      <c r="N126" s="36"/>
      <c r="O126" s="36"/>
      <c r="P126" s="36"/>
      <c r="Q126" s="33"/>
      <c r="R126" s="36"/>
      <c r="S126" s="66"/>
    </row>
    <row r="127" spans="1:19" s="34" customFormat="1" ht="18.600000000000001" customHeight="1">
      <c r="A127" s="65"/>
      <c r="B127" s="33" t="s">
        <v>36</v>
      </c>
      <c r="C127" s="39"/>
      <c r="D127" s="36"/>
      <c r="E127" s="36"/>
      <c r="F127" s="36"/>
      <c r="G127" s="36"/>
      <c r="H127" s="36"/>
      <c r="I127" s="36"/>
      <c r="J127" s="36"/>
      <c r="K127" s="36"/>
      <c r="L127" s="36"/>
      <c r="M127" s="36"/>
      <c r="N127" s="36"/>
      <c r="O127" s="36"/>
      <c r="P127" s="36"/>
      <c r="Q127" s="33"/>
      <c r="R127" s="36"/>
      <c r="S127" s="66"/>
    </row>
    <row r="128" spans="1:19" s="34" customFormat="1" ht="37.5" customHeight="1">
      <c r="A128" s="65"/>
      <c r="B128" s="58"/>
      <c r="C128" s="233" t="s">
        <v>27</v>
      </c>
      <c r="D128" s="233"/>
      <c r="E128" s="233"/>
      <c r="F128" s="233"/>
      <c r="G128" s="233"/>
      <c r="H128" s="233"/>
      <c r="I128" s="233"/>
      <c r="J128" s="233"/>
      <c r="K128" s="233"/>
      <c r="L128" s="233"/>
      <c r="M128" s="233"/>
      <c r="N128" s="233"/>
      <c r="O128" s="233"/>
      <c r="P128" s="233"/>
      <c r="Q128" s="233"/>
      <c r="R128" s="233"/>
      <c r="S128" s="66"/>
    </row>
    <row r="129" spans="1:16384" s="34" customFormat="1" ht="18.600000000000001" customHeight="1">
      <c r="A129" s="65"/>
      <c r="B129" s="58"/>
      <c r="C129" s="39" t="s">
        <v>128</v>
      </c>
      <c r="D129" s="36"/>
      <c r="E129" s="36"/>
      <c r="F129" s="36"/>
      <c r="G129" s="36"/>
      <c r="H129" s="36"/>
      <c r="I129" s="36"/>
      <c r="J129" s="36"/>
      <c r="K129" s="36"/>
      <c r="L129" s="36"/>
      <c r="M129" s="36"/>
      <c r="N129" s="36"/>
      <c r="O129" s="36"/>
      <c r="P129" s="36"/>
      <c r="Q129" s="33"/>
      <c r="R129" s="36"/>
      <c r="S129" s="66"/>
    </row>
    <row r="130" spans="1:16384" s="34" customFormat="1" ht="18.600000000000001" customHeight="1">
      <c r="A130" s="65"/>
      <c r="B130" s="58"/>
      <c r="C130" s="39" t="s">
        <v>28</v>
      </c>
      <c r="D130" s="36"/>
      <c r="E130" s="36"/>
      <c r="F130" s="36"/>
      <c r="G130" s="36"/>
      <c r="H130" s="36"/>
      <c r="I130" s="36"/>
      <c r="J130" s="36"/>
      <c r="K130" s="36"/>
      <c r="L130" s="36"/>
      <c r="M130" s="36"/>
      <c r="N130" s="36"/>
      <c r="O130" s="36"/>
      <c r="P130" s="36"/>
      <c r="Q130" s="33"/>
      <c r="R130" s="36"/>
      <c r="S130" s="66"/>
    </row>
    <row r="131" spans="1:16384" s="1" customFormat="1" ht="18.45" customHeight="1" thickBot="1">
      <c r="A131" s="67"/>
      <c r="B131" s="68"/>
      <c r="C131" s="11"/>
      <c r="D131" s="11"/>
      <c r="E131" s="11"/>
      <c r="F131" s="11"/>
      <c r="G131" s="11"/>
      <c r="H131" s="11"/>
      <c r="I131" s="11"/>
      <c r="J131" s="11"/>
      <c r="K131" s="11"/>
      <c r="L131" s="11"/>
      <c r="M131" s="11"/>
      <c r="N131" s="11"/>
      <c r="O131" s="11"/>
      <c r="P131" s="11"/>
      <c r="Q131" s="11"/>
      <c r="R131" s="11"/>
      <c r="S131" s="64"/>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7" t="s">
        <v>19</v>
      </c>
      <c r="B132" s="208"/>
      <c r="C132" s="208"/>
      <c r="D132" s="208"/>
      <c r="E132" s="208"/>
      <c r="F132" s="208"/>
      <c r="G132" s="208"/>
      <c r="H132" s="208"/>
      <c r="I132" s="208"/>
      <c r="J132" s="208"/>
      <c r="K132" s="208"/>
      <c r="L132" s="208"/>
      <c r="M132" s="208"/>
      <c r="N132" s="208"/>
      <c r="O132" s="208"/>
      <c r="P132" s="208"/>
      <c r="Q132" s="208"/>
      <c r="R132" s="208"/>
      <c r="S132" s="209"/>
    </row>
    <row r="133" spans="1:16384" s="59" customFormat="1" ht="12" customHeight="1" thickBot="1">
      <c r="A133" s="96"/>
      <c r="B133" s="97"/>
      <c r="C133" s="97"/>
      <c r="D133" s="97"/>
      <c r="E133" s="97"/>
      <c r="F133" s="97"/>
      <c r="G133" s="97"/>
      <c r="H133" s="97"/>
      <c r="I133" s="97"/>
      <c r="J133" s="97"/>
      <c r="K133" s="97"/>
      <c r="L133" s="97"/>
      <c r="M133" s="97"/>
      <c r="N133" s="97"/>
      <c r="O133" s="97"/>
      <c r="P133" s="97"/>
      <c r="Q133" s="97"/>
      <c r="R133" s="97"/>
      <c r="S133" s="98"/>
    </row>
    <row r="134" spans="1:16384" s="43" customFormat="1" ht="28.2" customHeight="1" thickTop="1">
      <c r="A134" s="99"/>
      <c r="B134" s="210" t="s">
        <v>60</v>
      </c>
      <c r="C134" s="210"/>
      <c r="D134" s="211">
        <f>E42+IF(D78="",0,(IF(D78&gt;=50000,D78)))</f>
        <v>10000</v>
      </c>
      <c r="E134" s="211"/>
      <c r="F134" s="211"/>
      <c r="G134" s="61"/>
      <c r="H134" s="212" t="s">
        <v>37</v>
      </c>
      <c r="I134" s="213"/>
      <c r="J134" s="213"/>
      <c r="K134" s="213"/>
      <c r="L134" s="213"/>
      <c r="M134" s="213"/>
      <c r="N134" s="214"/>
      <c r="O134" s="218">
        <f>SUM(D134:F135)</f>
        <v>10000</v>
      </c>
      <c r="P134" s="218"/>
      <c r="Q134" s="219"/>
      <c r="R134" s="100"/>
      <c r="S134" s="101"/>
    </row>
    <row r="135" spans="1:16384" s="43" customFormat="1" ht="28.2" customHeight="1" thickBot="1">
      <c r="A135" s="99"/>
      <c r="B135" s="210" t="s">
        <v>61</v>
      </c>
      <c r="C135" s="210"/>
      <c r="D135" s="222">
        <f>K110</f>
        <v>0</v>
      </c>
      <c r="E135" s="223"/>
      <c r="F135" s="224"/>
      <c r="G135" s="61"/>
      <c r="H135" s="215"/>
      <c r="I135" s="216"/>
      <c r="J135" s="216"/>
      <c r="K135" s="216"/>
      <c r="L135" s="216"/>
      <c r="M135" s="216"/>
      <c r="N135" s="217"/>
      <c r="O135" s="220"/>
      <c r="P135" s="220"/>
      <c r="Q135" s="221"/>
      <c r="R135" s="100"/>
      <c r="S135" s="101"/>
    </row>
    <row r="136" spans="1:16384" s="43" customFormat="1" ht="22.8" thickTop="1">
      <c r="A136" s="99"/>
      <c r="B136" s="203"/>
      <c r="C136" s="204"/>
      <c r="D136" s="205"/>
      <c r="E136" s="206"/>
      <c r="F136" s="206"/>
      <c r="G136" s="100"/>
      <c r="H136" s="100"/>
      <c r="I136" s="100"/>
      <c r="J136" s="100"/>
      <c r="K136" s="100"/>
      <c r="L136" s="100"/>
      <c r="M136" s="100"/>
      <c r="N136" s="100"/>
      <c r="O136" s="100"/>
      <c r="P136" s="100"/>
      <c r="Q136" s="100"/>
      <c r="R136" s="61" t="s">
        <v>20</v>
      </c>
      <c r="S136" s="101"/>
    </row>
    <row r="137" spans="1:16384" ht="18.600000000000001" thickBot="1">
      <c r="A137" s="102"/>
      <c r="B137" s="103"/>
      <c r="C137" s="103"/>
      <c r="D137" s="103"/>
      <c r="E137" s="103"/>
      <c r="F137" s="103"/>
      <c r="G137" s="103"/>
      <c r="H137" s="103"/>
      <c r="I137" s="103"/>
      <c r="J137" s="103"/>
      <c r="K137" s="103"/>
      <c r="L137" s="103"/>
      <c r="M137" s="103"/>
      <c r="N137" s="103"/>
      <c r="O137" s="103"/>
      <c r="P137" s="103"/>
      <c r="Q137" s="103"/>
      <c r="R137" s="103"/>
      <c r="S137" s="104"/>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E13:J13"/>
    <mergeCell ref="K13:M13"/>
    <mergeCell ref="N13:O13"/>
    <mergeCell ref="P13:Q13"/>
    <mergeCell ref="R13:S13"/>
    <mergeCell ref="D14:S14"/>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5:S15"/>
    <mergeCell ref="D16:S16"/>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3:C53"/>
    <mergeCell ref="B54:C54"/>
    <mergeCell ref="B56:C56"/>
    <mergeCell ref="D56:E56"/>
    <mergeCell ref="B57:C57"/>
    <mergeCell ref="D57:E57"/>
    <mergeCell ref="E42:I42"/>
    <mergeCell ref="B46:C46"/>
    <mergeCell ref="B47:C47"/>
    <mergeCell ref="B49:C49"/>
    <mergeCell ref="D49:G49"/>
    <mergeCell ref="B50:C50"/>
    <mergeCell ref="D50:G50"/>
    <mergeCell ref="B61:C61"/>
    <mergeCell ref="D61:E61"/>
    <mergeCell ref="B62:C62"/>
    <mergeCell ref="D62:E62"/>
    <mergeCell ref="C71:S71"/>
    <mergeCell ref="B76:F76"/>
    <mergeCell ref="B58:C58"/>
    <mergeCell ref="D58:E58"/>
    <mergeCell ref="B59:C59"/>
    <mergeCell ref="D59:E59"/>
    <mergeCell ref="B60:C60"/>
    <mergeCell ref="D60:E60"/>
    <mergeCell ref="G94:H94"/>
    <mergeCell ref="I94:M94"/>
    <mergeCell ref="C95:F95"/>
    <mergeCell ref="G95:H95"/>
    <mergeCell ref="I95:M95"/>
    <mergeCell ref="C96:F96"/>
    <mergeCell ref="G96:H96"/>
    <mergeCell ref="I96:M96"/>
    <mergeCell ref="B77:F77"/>
    <mergeCell ref="B78:C78"/>
    <mergeCell ref="D78:E78"/>
    <mergeCell ref="B79:S79"/>
    <mergeCell ref="A91:S91"/>
    <mergeCell ref="A93:A110"/>
    <mergeCell ref="B93:F93"/>
    <mergeCell ref="G93:H93"/>
    <mergeCell ref="I93:M93"/>
    <mergeCell ref="C94:F94"/>
    <mergeCell ref="C99:F99"/>
    <mergeCell ref="G99:H99"/>
    <mergeCell ref="I99:M99"/>
    <mergeCell ref="C100:F100"/>
    <mergeCell ref="G100:H100"/>
    <mergeCell ref="I100:M100"/>
    <mergeCell ref="C97:F97"/>
    <mergeCell ref="G97:H97"/>
    <mergeCell ref="I97:M97"/>
    <mergeCell ref="C98:F98"/>
    <mergeCell ref="G98:H98"/>
    <mergeCell ref="I98:M98"/>
    <mergeCell ref="C103:F103"/>
    <mergeCell ref="G103:H103"/>
    <mergeCell ref="I103:M103"/>
    <mergeCell ref="B104:F104"/>
    <mergeCell ref="G104:H104"/>
    <mergeCell ref="I104:J104"/>
    <mergeCell ref="K104:L104"/>
    <mergeCell ref="C101:F101"/>
    <mergeCell ref="G101:H101"/>
    <mergeCell ref="I101:M101"/>
    <mergeCell ref="C102:F102"/>
    <mergeCell ref="G102:H102"/>
    <mergeCell ref="I102:M102"/>
    <mergeCell ref="B107:F107"/>
    <mergeCell ref="G107:H107"/>
    <mergeCell ref="I107:J107"/>
    <mergeCell ref="K107:L107"/>
    <mergeCell ref="B108:F108"/>
    <mergeCell ref="G108:H108"/>
    <mergeCell ref="I108:J108"/>
    <mergeCell ref="K108:L108"/>
    <mergeCell ref="B105:F105"/>
    <mergeCell ref="G105:H105"/>
    <mergeCell ref="I105:J105"/>
    <mergeCell ref="K105:L105"/>
    <mergeCell ref="B106:F106"/>
    <mergeCell ref="G106:H106"/>
    <mergeCell ref="I106:J106"/>
    <mergeCell ref="K106:L106"/>
    <mergeCell ref="P111:Q111"/>
    <mergeCell ref="P112:Q112"/>
    <mergeCell ref="D114:E114"/>
    <mergeCell ref="F114:I114"/>
    <mergeCell ref="J114:M114"/>
    <mergeCell ref="N114:O114"/>
    <mergeCell ref="P114:Q114"/>
    <mergeCell ref="B109:F109"/>
    <mergeCell ref="G109:H109"/>
    <mergeCell ref="I109:J109"/>
    <mergeCell ref="K109:L109"/>
    <mergeCell ref="B110:F110"/>
    <mergeCell ref="G110:H110"/>
    <mergeCell ref="I110:J110"/>
    <mergeCell ref="K110:L110"/>
    <mergeCell ref="D116:E116"/>
    <mergeCell ref="F116:I116"/>
    <mergeCell ref="J116:M116"/>
    <mergeCell ref="N116:O116"/>
    <mergeCell ref="P116:Q116"/>
    <mergeCell ref="C128:R128"/>
    <mergeCell ref="B115:C115"/>
    <mergeCell ref="D115:E115"/>
    <mergeCell ref="F115:I115"/>
    <mergeCell ref="J115:M115"/>
    <mergeCell ref="N115:O115"/>
    <mergeCell ref="P115:Q115"/>
    <mergeCell ref="B136:C136"/>
    <mergeCell ref="D136:F136"/>
    <mergeCell ref="A132:S132"/>
    <mergeCell ref="B134:C134"/>
    <mergeCell ref="D134:F134"/>
    <mergeCell ref="H134:N135"/>
    <mergeCell ref="O134:Q135"/>
    <mergeCell ref="B135:C135"/>
    <mergeCell ref="D135:F135"/>
  </mergeCells>
  <phoneticPr fontId="1"/>
  <hyperlinks>
    <hyperlink ref="O22" r:id="rId1" xr:uid="{4D89D966-12C3-42A8-BB2C-0D1C815992EF}"/>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1</xdr:col>
                    <xdr:colOff>45720</xdr:colOff>
                    <xdr:row>70</xdr:row>
                    <xdr:rowOff>22860</xdr:rowOff>
                  </from>
                  <to>
                    <xdr:col>2</xdr:col>
                    <xdr:colOff>45720</xdr:colOff>
                    <xdr:row>70</xdr:row>
                    <xdr:rowOff>220980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1</xdr:col>
                    <xdr:colOff>38100</xdr:colOff>
                    <xdr:row>126</xdr:row>
                    <xdr:rowOff>198120</xdr:rowOff>
                  </from>
                  <to>
                    <xdr:col>2</xdr:col>
                    <xdr:colOff>449580</xdr:colOff>
                    <xdr:row>127</xdr:row>
                    <xdr:rowOff>236220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1</xdr:col>
                    <xdr:colOff>38100</xdr:colOff>
                    <xdr:row>128</xdr:row>
                    <xdr:rowOff>7620</xdr:rowOff>
                  </from>
                  <to>
                    <xdr:col>2</xdr:col>
                    <xdr:colOff>449580</xdr:colOff>
                    <xdr:row>129</xdr:row>
                    <xdr:rowOff>7620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1</xdr:col>
                    <xdr:colOff>38100</xdr:colOff>
                    <xdr:row>28</xdr:row>
                    <xdr:rowOff>99060</xdr:rowOff>
                  </from>
                  <to>
                    <xdr:col>2</xdr:col>
                    <xdr:colOff>45720</xdr:colOff>
                    <xdr:row>28</xdr:row>
                    <xdr:rowOff>327660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1</xdr:col>
                    <xdr:colOff>38100</xdr:colOff>
                    <xdr:row>29</xdr:row>
                    <xdr:rowOff>175260</xdr:rowOff>
                  </from>
                  <to>
                    <xdr:col>2</xdr:col>
                    <xdr:colOff>45720</xdr:colOff>
                    <xdr:row>29</xdr:row>
                    <xdr:rowOff>403860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8208" r:id="rId20" name="Check Box 16">
              <controlPr defaultSize="0" autoFill="0" autoLine="0" autoPict="0">
                <anchor moveWithCells="1">
                  <from>
                    <xdr:col>1</xdr:col>
                    <xdr:colOff>60960</xdr:colOff>
                    <xdr:row>30</xdr:row>
                    <xdr:rowOff>312420</xdr:rowOff>
                  </from>
                  <to>
                    <xdr:col>2</xdr:col>
                    <xdr:colOff>68580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432318C2-C1F4-42FB-8C08-A67B03413416}">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 type="list" allowBlank="1" showInputMessage="1" showErrorMessage="1" xr:uid="{78150FD4-F020-4CD8-9E4D-66A65251D240}">
          <x14:formula1>
            <xm:f>'C:\Users\m-numata83\AppData\Local\Microsoft\Windows\INetCache\Content.Outlook\JRS3U9LQ\[R4.12.1JTB共有　03 別記様式 申請書.xlsx]分類'!#REF!</xm:f>
          </x14:formula1>
          <xm:sqref>Q18:S18 K18:N18</xm:sqref>
        </x14:dataValidation>
        <x14:dataValidation type="list" allowBlank="1" showInputMessage="1" showErrorMessage="1" xr:uid="{D8A4F7C8-BF8F-4610-AE2D-2553E8D4991F}">
          <x14:formula1>
            <xm:f>'\\jm0026-smb1\健康福祉部\健康福祉部本庁・地域機関共用\☆☆原油価格高騰対策支援センター\02 手引、記入例、Q&amp;A\02 記入例\[○薬局 記入例　【別記様式／申請書】.XLSX]光熱費支援金基準額'!#REF!</xm:f>
          </x14:formula1>
          <xm:sqref>K40:M41 B41:D41</xm:sqref>
        </x14:dataValidation>
        <x14:dataValidation type="list" allowBlank="1" showInputMessage="1" showErrorMessage="1" xr:uid="{8EC39900-E4AB-4DD0-85EC-400299D46AC2}">
          <x14:formula1>
            <xm:f>'\\jm0026-smb1\健康福祉部\健康福祉部本庁・地域機関共用\☆☆原油価格高騰対策支援センター\02 手引、記入例、Q&amp;A\02 記入例\[○薬局 記入例　【別記様式／申請書】.XLSX]分類'!#REF!</xm:f>
          </x14:formula1>
          <xm:sqref>C114 G94:G103 D50 B47 B50 I94:I103</xm:sqref>
        </x14:dataValidation>
        <x14:dataValidation type="list" allowBlank="1" showInputMessage="1" showErrorMessage="1" xr:uid="{BCB5231E-CF26-4ED8-A564-A68BBEE151D0}">
          <x14:formula1>
            <xm:f>分類!$B$2:$B$12</xm:f>
          </x14:formula1>
          <xm:sqref>D15:S15</xm:sqref>
        </x14:dataValidation>
        <x14:dataValidation type="list" allowBlank="1" showInputMessage="1" showErrorMessage="1" xr:uid="{F2489398-6D23-4AB6-A27D-39C52FBA9DB9}">
          <x14:formula1>
            <xm:f>光熱費支援金基準額!$C$3:$C$22</xm:f>
          </x14:formula1>
          <xm:sqref>B40:D40</xm:sqref>
        </x14:dataValidation>
        <x14:dataValidation type="list" allowBlank="1" showInputMessage="1" showErrorMessage="1" xr:uid="{EC10F405-BE31-4932-9063-B5B36532E887}">
          <x14:formula1>
            <xm:f>光熱費支援金基準額!$C$20:$C$22</xm:f>
          </x14:formula1>
          <xm:sqref>B77:F77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XFD139"/>
  <sheetViews>
    <sheetView view="pageBreakPreview" zoomScale="80" zoomScaleNormal="100" zoomScaleSheetLayoutView="80" workbookViewId="0">
      <selection activeCell="D8" sqref="D8:S8"/>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423" t="s">
        <v>49</v>
      </c>
      <c r="B1" s="423"/>
      <c r="C1" s="423"/>
      <c r="S1" s="34"/>
      <c r="T1" t="s">
        <v>34</v>
      </c>
    </row>
    <row r="2" spans="1:20" ht="27.45" customHeight="1">
      <c r="Q2" s="21" t="s">
        <v>8</v>
      </c>
      <c r="R2" s="424"/>
      <c r="S2" s="424"/>
      <c r="T2" t="s">
        <v>33</v>
      </c>
    </row>
    <row r="3" spans="1:20" s="1" customFormat="1" ht="43.95" customHeight="1">
      <c r="A3" s="425" t="s">
        <v>111</v>
      </c>
      <c r="B3" s="425"/>
      <c r="C3" s="425"/>
      <c r="D3" s="425"/>
      <c r="E3" s="425"/>
      <c r="F3" s="425"/>
      <c r="G3" s="425"/>
      <c r="H3" s="425"/>
      <c r="I3" s="425"/>
      <c r="J3" s="425"/>
      <c r="K3" s="425"/>
      <c r="L3" s="425"/>
      <c r="M3" s="425"/>
      <c r="N3" s="425"/>
      <c r="O3" s="425"/>
      <c r="P3" s="425"/>
      <c r="Q3" s="425"/>
      <c r="R3" s="425"/>
      <c r="S3" s="425"/>
    </row>
    <row r="4" spans="1:20" s="1" customFormat="1" ht="19.5" customHeight="1">
      <c r="P4" s="4" t="s">
        <v>129</v>
      </c>
      <c r="Q4" s="426">
        <v>44905</v>
      </c>
      <c r="R4" s="426"/>
      <c r="S4" s="426"/>
    </row>
    <row r="5" spans="1:20" s="1" customFormat="1" ht="16.95" customHeight="1">
      <c r="A5" s="34" t="s">
        <v>16</v>
      </c>
    </row>
    <row r="6" spans="1:20" s="1" customFormat="1" ht="16.5" customHeight="1" thickBot="1"/>
    <row r="7" spans="1:20" s="1" customFormat="1" ht="19.2" customHeight="1">
      <c r="A7" s="427" t="s">
        <v>7</v>
      </c>
      <c r="B7" s="428"/>
      <c r="C7" s="22" t="s">
        <v>6</v>
      </c>
      <c r="D7" s="433"/>
      <c r="E7" s="434"/>
      <c r="F7" s="435"/>
      <c r="G7" s="435"/>
      <c r="H7" s="435"/>
      <c r="I7" s="435"/>
      <c r="J7" s="435"/>
      <c r="K7" s="435"/>
      <c r="L7" s="435"/>
      <c r="M7" s="435"/>
      <c r="N7" s="435"/>
      <c r="O7" s="435"/>
      <c r="P7" s="435"/>
      <c r="Q7" s="435"/>
      <c r="R7" s="435"/>
      <c r="S7" s="436"/>
    </row>
    <row r="8" spans="1:20" s="1" customFormat="1" ht="34.950000000000003" customHeight="1" thickBot="1">
      <c r="A8" s="429"/>
      <c r="B8" s="430"/>
      <c r="C8" s="23" t="s">
        <v>2</v>
      </c>
      <c r="D8" s="437"/>
      <c r="E8" s="438"/>
      <c r="F8" s="439"/>
      <c r="G8" s="439"/>
      <c r="H8" s="439"/>
      <c r="I8" s="439"/>
      <c r="J8" s="439"/>
      <c r="K8" s="439"/>
      <c r="L8" s="439"/>
      <c r="M8" s="439"/>
      <c r="N8" s="439"/>
      <c r="O8" s="439"/>
      <c r="P8" s="439"/>
      <c r="Q8" s="439"/>
      <c r="R8" s="439"/>
      <c r="S8" s="440"/>
    </row>
    <row r="9" spans="1:20" s="1" customFormat="1" ht="18.45" customHeight="1">
      <c r="A9" s="429"/>
      <c r="B9" s="430"/>
      <c r="C9" s="24" t="s">
        <v>6</v>
      </c>
      <c r="D9" s="441" t="s">
        <v>136</v>
      </c>
      <c r="E9" s="441"/>
      <c r="F9" s="442"/>
      <c r="G9" s="442"/>
      <c r="H9" s="442"/>
      <c r="I9" s="442"/>
      <c r="J9" s="442"/>
      <c r="K9" s="442"/>
      <c r="L9" s="442"/>
      <c r="M9" s="442"/>
      <c r="N9" s="442"/>
      <c r="O9" s="442"/>
      <c r="P9" s="442"/>
      <c r="Q9" s="442"/>
      <c r="R9" s="442"/>
      <c r="S9" s="443"/>
    </row>
    <row r="10" spans="1:20" s="1" customFormat="1" ht="18.45" customHeight="1">
      <c r="A10" s="429"/>
      <c r="B10" s="430"/>
      <c r="C10" s="23" t="s">
        <v>5</v>
      </c>
      <c r="D10" s="444" t="s">
        <v>135</v>
      </c>
      <c r="E10" s="445"/>
      <c r="F10" s="446"/>
      <c r="G10" s="446"/>
      <c r="H10" s="446"/>
      <c r="I10" s="446"/>
      <c r="J10" s="446"/>
      <c r="K10" s="446"/>
      <c r="L10" s="446"/>
      <c r="M10" s="446"/>
      <c r="N10" s="446"/>
      <c r="O10" s="446"/>
      <c r="P10" s="446"/>
      <c r="Q10" s="446"/>
      <c r="R10" s="446"/>
      <c r="S10" s="447"/>
    </row>
    <row r="11" spans="1:20" s="1" customFormat="1" ht="18.45" customHeight="1">
      <c r="A11" s="429"/>
      <c r="B11" s="430"/>
      <c r="C11" s="25" t="s">
        <v>4</v>
      </c>
      <c r="D11" s="445"/>
      <c r="E11" s="445"/>
      <c r="F11" s="446"/>
      <c r="G11" s="446"/>
      <c r="H11" s="446"/>
      <c r="I11" s="446"/>
      <c r="J11" s="446"/>
      <c r="K11" s="446"/>
      <c r="L11" s="446"/>
      <c r="M11" s="446"/>
      <c r="N11" s="446"/>
      <c r="O11" s="446"/>
      <c r="P11" s="446"/>
      <c r="Q11" s="446"/>
      <c r="R11" s="446"/>
      <c r="S11" s="447"/>
    </row>
    <row r="12" spans="1:20" s="1" customFormat="1" ht="18.45" customHeight="1" thickBot="1">
      <c r="A12" s="429"/>
      <c r="B12" s="430"/>
      <c r="C12" s="26" t="s">
        <v>3</v>
      </c>
      <c r="D12" s="448"/>
      <c r="E12" s="448"/>
      <c r="F12" s="449"/>
      <c r="G12" s="449"/>
      <c r="H12" s="449"/>
      <c r="I12" s="449"/>
      <c r="J12" s="449"/>
      <c r="K12" s="449"/>
      <c r="L12" s="449"/>
      <c r="M12" s="449"/>
      <c r="N12" s="449"/>
      <c r="O12" s="449"/>
      <c r="P12" s="449"/>
      <c r="Q12" s="449"/>
      <c r="R12" s="449"/>
      <c r="S12" s="450"/>
    </row>
    <row r="13" spans="1:20" s="1" customFormat="1" ht="28.5" customHeight="1">
      <c r="A13" s="429"/>
      <c r="B13" s="430"/>
      <c r="C13" s="451" t="s">
        <v>134</v>
      </c>
      <c r="D13" s="133" t="s">
        <v>0</v>
      </c>
      <c r="E13" s="413" t="s">
        <v>130</v>
      </c>
      <c r="F13" s="414"/>
      <c r="G13" s="414"/>
      <c r="H13" s="414"/>
      <c r="I13" s="414"/>
      <c r="J13" s="414"/>
      <c r="K13" s="415" t="s">
        <v>147</v>
      </c>
      <c r="L13" s="415"/>
      <c r="M13" s="415"/>
      <c r="N13" s="414" t="s">
        <v>146</v>
      </c>
      <c r="O13" s="414"/>
      <c r="P13" s="416" t="s">
        <v>148</v>
      </c>
      <c r="Q13" s="416"/>
      <c r="R13" s="414" t="s">
        <v>146</v>
      </c>
      <c r="S13" s="417"/>
    </row>
    <row r="14" spans="1:20" s="1" customFormat="1" ht="40.200000000000003" customHeight="1" thickBot="1">
      <c r="A14" s="429"/>
      <c r="B14" s="430"/>
      <c r="C14" s="452"/>
      <c r="D14" s="418" t="s">
        <v>131</v>
      </c>
      <c r="E14" s="419"/>
      <c r="F14" s="420"/>
      <c r="G14" s="420"/>
      <c r="H14" s="420"/>
      <c r="I14" s="420"/>
      <c r="J14" s="420"/>
      <c r="K14" s="421"/>
      <c r="L14" s="421"/>
      <c r="M14" s="421"/>
      <c r="N14" s="421"/>
      <c r="O14" s="420"/>
      <c r="P14" s="420"/>
      <c r="Q14" s="420"/>
      <c r="R14" s="420"/>
      <c r="S14" s="422"/>
    </row>
    <row r="15" spans="1:20" s="1" customFormat="1" ht="45.6" customHeight="1" thickBot="1">
      <c r="A15" s="429"/>
      <c r="B15" s="430"/>
      <c r="C15" s="27" t="s">
        <v>82</v>
      </c>
      <c r="D15" s="394" t="s">
        <v>24</v>
      </c>
      <c r="E15" s="395"/>
      <c r="F15" s="395"/>
      <c r="G15" s="395"/>
      <c r="H15" s="395"/>
      <c r="I15" s="395"/>
      <c r="J15" s="395"/>
      <c r="K15" s="395"/>
      <c r="L15" s="395"/>
      <c r="M15" s="395"/>
      <c r="N15" s="395"/>
      <c r="O15" s="395"/>
      <c r="P15" s="395"/>
      <c r="Q15" s="395"/>
      <c r="R15" s="395"/>
      <c r="S15" s="396"/>
    </row>
    <row r="16" spans="1:20" s="1" customFormat="1" ht="20.399999999999999" customHeight="1">
      <c r="A16" s="429"/>
      <c r="B16" s="430"/>
      <c r="C16" s="24" t="s">
        <v>6</v>
      </c>
      <c r="D16" s="397" t="s">
        <v>139</v>
      </c>
      <c r="E16" s="398"/>
      <c r="F16" s="398"/>
      <c r="G16" s="398"/>
      <c r="H16" s="398"/>
      <c r="I16" s="398"/>
      <c r="J16" s="398"/>
      <c r="K16" s="398"/>
      <c r="L16" s="398"/>
      <c r="M16" s="398"/>
      <c r="N16" s="398"/>
      <c r="O16" s="398"/>
      <c r="P16" s="398"/>
      <c r="Q16" s="398"/>
      <c r="R16" s="398"/>
      <c r="S16" s="399"/>
    </row>
    <row r="17" spans="1:19" s="1" customFormat="1" ht="33" customHeight="1" thickBot="1">
      <c r="A17" s="429"/>
      <c r="B17" s="430"/>
      <c r="C17" s="27" t="s">
        <v>51</v>
      </c>
      <c r="D17" s="400" t="s">
        <v>138</v>
      </c>
      <c r="E17" s="401"/>
      <c r="F17" s="401"/>
      <c r="G17" s="401"/>
      <c r="H17" s="401"/>
      <c r="I17" s="401"/>
      <c r="J17" s="401"/>
      <c r="K17" s="401"/>
      <c r="L17" s="401"/>
      <c r="M17" s="401"/>
      <c r="N17" s="401"/>
      <c r="O17" s="401"/>
      <c r="P17" s="401"/>
      <c r="Q17" s="401"/>
      <c r="R17" s="401"/>
      <c r="S17" s="402"/>
    </row>
    <row r="18" spans="1:19" s="1" customFormat="1" ht="45.45" customHeight="1" thickBot="1">
      <c r="A18" s="429"/>
      <c r="B18" s="430"/>
      <c r="C18" s="150" t="s">
        <v>140</v>
      </c>
      <c r="D18" s="480"/>
      <c r="E18" s="410"/>
      <c r="F18" s="411"/>
      <c r="G18" s="406" t="s">
        <v>141</v>
      </c>
      <c r="H18" s="407"/>
      <c r="I18" s="407"/>
      <c r="J18" s="408"/>
      <c r="K18" s="409"/>
      <c r="L18" s="410"/>
      <c r="M18" s="410"/>
      <c r="N18" s="411"/>
      <c r="O18" s="406" t="s">
        <v>142</v>
      </c>
      <c r="P18" s="408"/>
      <c r="Q18" s="409"/>
      <c r="R18" s="410"/>
      <c r="S18" s="412"/>
    </row>
    <row r="19" spans="1:19" s="1" customFormat="1" ht="28.5" customHeight="1">
      <c r="A19" s="429"/>
      <c r="B19" s="430"/>
      <c r="C19" s="451" t="s">
        <v>83</v>
      </c>
      <c r="D19" s="133" t="s">
        <v>0</v>
      </c>
      <c r="E19" s="413" t="s">
        <v>130</v>
      </c>
      <c r="F19" s="414"/>
      <c r="G19" s="414"/>
      <c r="H19" s="414"/>
      <c r="I19" s="414"/>
      <c r="J19" s="414"/>
      <c r="K19" s="453" t="s">
        <v>145</v>
      </c>
      <c r="L19" s="454"/>
      <c r="M19" s="454"/>
      <c r="N19" s="455"/>
      <c r="O19" s="456" t="s">
        <v>146</v>
      </c>
      <c r="P19" s="456"/>
      <c r="Q19" s="456"/>
      <c r="R19" s="457"/>
      <c r="S19" s="152" t="s">
        <v>144</v>
      </c>
    </row>
    <row r="20" spans="1:19" s="1" customFormat="1" ht="40.200000000000003" customHeight="1" thickBot="1">
      <c r="A20" s="429"/>
      <c r="B20" s="430"/>
      <c r="C20" s="452"/>
      <c r="D20" s="418" t="s">
        <v>131</v>
      </c>
      <c r="E20" s="419"/>
      <c r="F20" s="420"/>
      <c r="G20" s="420"/>
      <c r="H20" s="420"/>
      <c r="I20" s="420"/>
      <c r="J20" s="420"/>
      <c r="K20" s="421"/>
      <c r="L20" s="421"/>
      <c r="M20" s="421"/>
      <c r="N20" s="421"/>
      <c r="O20" s="420"/>
      <c r="P20" s="420"/>
      <c r="Q20" s="420"/>
      <c r="R20" s="420"/>
      <c r="S20" s="422"/>
    </row>
    <row r="21" spans="1:19" s="1" customFormat="1" ht="39" customHeight="1">
      <c r="A21" s="429"/>
      <c r="B21" s="430"/>
      <c r="C21" s="22" t="s">
        <v>1</v>
      </c>
      <c r="D21" s="458" t="s">
        <v>133</v>
      </c>
      <c r="E21" s="459"/>
      <c r="F21" s="459"/>
      <c r="G21" s="459"/>
      <c r="H21" s="459"/>
      <c r="I21" s="459"/>
      <c r="J21" s="460"/>
      <c r="K21" s="453" t="s">
        <v>117</v>
      </c>
      <c r="L21" s="454"/>
      <c r="M21" s="454"/>
      <c r="N21" s="455"/>
      <c r="O21" s="461" t="s">
        <v>137</v>
      </c>
      <c r="P21" s="462"/>
      <c r="Q21" s="462"/>
      <c r="R21" s="462"/>
      <c r="S21" s="463"/>
    </row>
    <row r="22" spans="1:19" s="1" customFormat="1" ht="39" customHeight="1" thickBot="1">
      <c r="A22" s="431"/>
      <c r="B22" s="432"/>
      <c r="C22" s="28" t="s">
        <v>99</v>
      </c>
      <c r="D22" s="384" t="s">
        <v>133</v>
      </c>
      <c r="E22" s="385"/>
      <c r="F22" s="385"/>
      <c r="G22" s="385"/>
      <c r="H22" s="385"/>
      <c r="I22" s="385"/>
      <c r="J22" s="386"/>
      <c r="K22" s="387" t="s">
        <v>100</v>
      </c>
      <c r="L22" s="388"/>
      <c r="M22" s="388"/>
      <c r="N22" s="389"/>
      <c r="O22" s="390" t="s">
        <v>132</v>
      </c>
      <c r="P22" s="391"/>
      <c r="Q22" s="391"/>
      <c r="R22" s="391"/>
      <c r="S22" s="392"/>
    </row>
    <row r="23" spans="1:19" s="1" customFormat="1" ht="116.4" customHeight="1" thickBot="1">
      <c r="A23" s="29"/>
      <c r="B23" s="29"/>
      <c r="C23" s="30"/>
      <c r="D23" s="148"/>
      <c r="E23" s="31"/>
      <c r="F23" s="31"/>
      <c r="G23" s="31"/>
      <c r="H23" s="31"/>
      <c r="I23" s="31"/>
      <c r="J23" s="31"/>
      <c r="K23" s="31"/>
      <c r="L23" s="31"/>
      <c r="M23" s="31"/>
      <c r="N23" s="31"/>
      <c r="O23" s="30"/>
      <c r="P23" s="31"/>
      <c r="Q23" s="17"/>
      <c r="R23" s="17"/>
      <c r="S23" s="17"/>
    </row>
    <row r="24" spans="1:19" s="1" customFormat="1" ht="16.2">
      <c r="A24" s="53" t="s">
        <v>29</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74" t="s">
        <v>58</v>
      </c>
      <c r="C25" s="374"/>
      <c r="D25" s="374"/>
      <c r="E25" s="374"/>
      <c r="F25" s="374"/>
      <c r="G25" s="374"/>
      <c r="H25" s="374"/>
      <c r="I25" s="374"/>
      <c r="J25" s="374"/>
      <c r="K25" s="374"/>
      <c r="L25" s="374"/>
      <c r="M25" s="374"/>
      <c r="N25" s="374"/>
      <c r="O25" s="374"/>
      <c r="P25" s="374"/>
      <c r="Q25" s="374"/>
      <c r="R25" s="374"/>
      <c r="S25" s="56"/>
    </row>
    <row r="26" spans="1:19" s="48" customFormat="1" ht="33.6" customHeight="1">
      <c r="A26" s="108"/>
      <c r="B26" s="107"/>
      <c r="C26" s="374" t="s">
        <v>47</v>
      </c>
      <c r="D26" s="374"/>
      <c r="E26" s="374"/>
      <c r="F26" s="374"/>
      <c r="G26" s="374"/>
      <c r="H26" s="374"/>
      <c r="I26" s="374"/>
      <c r="J26" s="374"/>
      <c r="K26" s="374"/>
      <c r="L26" s="374"/>
      <c r="M26" s="374"/>
      <c r="N26" s="374"/>
      <c r="O26" s="374"/>
      <c r="P26" s="374"/>
      <c r="Q26" s="374"/>
      <c r="R26" s="374"/>
      <c r="S26" s="57"/>
    </row>
    <row r="27" spans="1:19" s="34" customFormat="1" ht="33.6" customHeight="1">
      <c r="A27" s="55"/>
      <c r="B27" s="82"/>
      <c r="C27" s="35" t="s">
        <v>112</v>
      </c>
      <c r="D27" s="39"/>
      <c r="E27" s="39"/>
      <c r="F27" s="39"/>
      <c r="G27" s="39"/>
      <c r="H27" s="39"/>
      <c r="I27" s="39"/>
      <c r="J27" s="39"/>
      <c r="K27" s="39"/>
      <c r="L27" s="39"/>
      <c r="M27" s="39"/>
      <c r="N27" s="39"/>
      <c r="O27" s="39"/>
      <c r="P27" s="39"/>
      <c r="Q27" s="39"/>
      <c r="R27" s="39"/>
      <c r="S27" s="60"/>
    </row>
    <row r="28" spans="1:19" s="48" customFormat="1" ht="33.6" customHeight="1">
      <c r="A28" s="108"/>
      <c r="B28" s="107"/>
      <c r="C28" s="374" t="s">
        <v>48</v>
      </c>
      <c r="D28" s="374"/>
      <c r="E28" s="374"/>
      <c r="F28" s="374"/>
      <c r="G28" s="374"/>
      <c r="H28" s="374"/>
      <c r="I28" s="374"/>
      <c r="J28" s="374"/>
      <c r="K28" s="374"/>
      <c r="L28" s="374"/>
      <c r="M28" s="374"/>
      <c r="N28" s="374"/>
      <c r="O28" s="374"/>
      <c r="P28" s="374"/>
      <c r="Q28" s="374"/>
      <c r="R28" s="374"/>
      <c r="S28" s="393"/>
    </row>
    <row r="29" spans="1:19" s="48" customFormat="1" ht="33.6" customHeight="1">
      <c r="A29" s="108"/>
      <c r="B29" s="107"/>
      <c r="C29" s="374" t="s">
        <v>30</v>
      </c>
      <c r="D29" s="374"/>
      <c r="E29" s="374"/>
      <c r="F29" s="374"/>
      <c r="G29" s="374"/>
      <c r="H29" s="374"/>
      <c r="I29" s="374"/>
      <c r="J29" s="374"/>
      <c r="K29" s="374"/>
      <c r="L29" s="374"/>
      <c r="M29" s="374"/>
      <c r="N29" s="374"/>
      <c r="O29" s="374"/>
      <c r="P29" s="374"/>
      <c r="Q29" s="374"/>
      <c r="R29" s="374"/>
      <c r="S29" s="57"/>
    </row>
    <row r="30" spans="1:19" s="48" customFormat="1" ht="33.6" customHeight="1">
      <c r="A30" s="108"/>
      <c r="B30" s="107"/>
      <c r="C30" s="374" t="s">
        <v>31</v>
      </c>
      <c r="D30" s="374"/>
      <c r="E30" s="374"/>
      <c r="F30" s="374"/>
      <c r="G30" s="374"/>
      <c r="H30" s="374"/>
      <c r="I30" s="374"/>
      <c r="J30" s="374"/>
      <c r="K30" s="374"/>
      <c r="L30" s="374"/>
      <c r="M30" s="374"/>
      <c r="N30" s="374"/>
      <c r="O30" s="374"/>
      <c r="P30" s="374"/>
      <c r="Q30" s="374"/>
      <c r="R30" s="374"/>
      <c r="S30" s="57"/>
    </row>
    <row r="31" spans="1:19" s="48" customFormat="1" ht="99.6" customHeight="1" thickBot="1">
      <c r="A31" s="109"/>
      <c r="B31" s="110"/>
      <c r="C31" s="375" t="s">
        <v>32</v>
      </c>
      <c r="D31" s="375"/>
      <c r="E31" s="375"/>
      <c r="F31" s="375"/>
      <c r="G31" s="375"/>
      <c r="H31" s="375"/>
      <c r="I31" s="375"/>
      <c r="J31" s="375"/>
      <c r="K31" s="375"/>
      <c r="L31" s="375"/>
      <c r="M31" s="375"/>
      <c r="N31" s="375"/>
      <c r="O31" s="375"/>
      <c r="P31" s="375"/>
      <c r="Q31" s="375"/>
      <c r="R31" s="375"/>
      <c r="S31" s="376"/>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77" t="s">
        <v>35</v>
      </c>
      <c r="B33" s="378"/>
      <c r="C33" s="378"/>
      <c r="D33" s="378"/>
      <c r="E33" s="378"/>
      <c r="F33" s="378"/>
      <c r="G33" s="378"/>
      <c r="H33" s="378"/>
      <c r="I33" s="378"/>
      <c r="J33" s="378"/>
      <c r="K33" s="378"/>
      <c r="L33" s="378"/>
      <c r="M33" s="378"/>
      <c r="N33" s="378"/>
      <c r="O33" s="378"/>
      <c r="P33" s="378"/>
      <c r="Q33" s="378"/>
      <c r="R33" s="378"/>
      <c r="S33" s="379"/>
    </row>
    <row r="34" spans="1:21" s="34" customFormat="1" ht="24" customHeight="1" thickBot="1">
      <c r="A34" s="310" t="s">
        <v>62</v>
      </c>
      <c r="B34" s="311"/>
      <c r="C34" s="311"/>
      <c r="D34" s="311"/>
      <c r="E34" s="311"/>
      <c r="F34" s="311"/>
      <c r="G34" s="311"/>
      <c r="H34" s="311"/>
      <c r="I34" s="311"/>
      <c r="J34" s="311"/>
      <c r="K34" s="311"/>
      <c r="L34" s="311"/>
      <c r="M34" s="311"/>
      <c r="N34" s="311"/>
      <c r="O34" s="311"/>
      <c r="P34" s="311"/>
      <c r="Q34" s="311"/>
      <c r="R34" s="311"/>
      <c r="S34" s="312"/>
    </row>
    <row r="35" spans="1:21" s="20" customFormat="1" ht="20.399999999999999" customHeight="1">
      <c r="A35" s="70"/>
      <c r="B35" s="380" t="s">
        <v>102</v>
      </c>
      <c r="C35" s="380"/>
      <c r="D35" s="380"/>
      <c r="E35" s="380"/>
      <c r="F35" s="380"/>
      <c r="G35" s="380"/>
      <c r="H35" s="380"/>
      <c r="I35" s="380"/>
      <c r="J35" s="380"/>
      <c r="K35" s="380"/>
      <c r="L35" s="380"/>
      <c r="M35" s="380"/>
      <c r="N35" s="380"/>
      <c r="O35" s="380"/>
      <c r="P35" s="380"/>
      <c r="Q35" s="380"/>
      <c r="R35" s="380"/>
      <c r="S35" s="381"/>
    </row>
    <row r="36" spans="1:21" s="20" customFormat="1" ht="20.399999999999999" customHeight="1">
      <c r="A36" s="70"/>
      <c r="B36" s="382"/>
      <c r="C36" s="382"/>
      <c r="D36" s="382"/>
      <c r="E36" s="382"/>
      <c r="F36" s="382"/>
      <c r="G36" s="382"/>
      <c r="H36" s="382"/>
      <c r="I36" s="382"/>
      <c r="J36" s="382"/>
      <c r="K36" s="382"/>
      <c r="L36" s="382"/>
      <c r="M36" s="382"/>
      <c r="N36" s="382"/>
      <c r="O36" s="382"/>
      <c r="P36" s="382"/>
      <c r="Q36" s="382"/>
      <c r="R36" s="382"/>
      <c r="S36" s="383"/>
    </row>
    <row r="37" spans="1:21" s="20" customFormat="1" ht="33.6" customHeight="1">
      <c r="A37" s="70"/>
      <c r="B37" s="372" t="s">
        <v>92</v>
      </c>
      <c r="C37" s="372"/>
      <c r="D37" s="372"/>
      <c r="E37" s="372"/>
      <c r="F37" s="372"/>
      <c r="G37" s="372"/>
      <c r="H37" s="372"/>
      <c r="I37" s="372"/>
      <c r="J37" s="372"/>
      <c r="K37" s="372"/>
      <c r="L37" s="372"/>
      <c r="M37" s="372"/>
      <c r="N37" s="372"/>
      <c r="O37" s="372"/>
      <c r="P37" s="372"/>
      <c r="Q37" s="372"/>
      <c r="R37" s="372"/>
      <c r="S37" s="373"/>
    </row>
    <row r="38" spans="1:21" s="1" customFormat="1" ht="20.399999999999999" customHeight="1" thickBot="1">
      <c r="A38" s="69" t="s">
        <v>52</v>
      </c>
      <c r="B38" s="49"/>
      <c r="C38" s="13"/>
      <c r="D38" s="3"/>
      <c r="E38" s="3"/>
      <c r="F38" s="3"/>
      <c r="G38" s="3"/>
      <c r="H38" s="3"/>
      <c r="I38" s="3"/>
      <c r="J38" s="3"/>
      <c r="K38" s="3"/>
      <c r="L38" s="3"/>
      <c r="M38" s="3"/>
      <c r="N38" s="3"/>
      <c r="O38" s="2"/>
      <c r="P38" s="3"/>
      <c r="Q38" s="3"/>
      <c r="R38" s="3"/>
      <c r="S38" s="62"/>
    </row>
    <row r="39" spans="1:21" s="1" customFormat="1" ht="102.45" customHeight="1" thickBot="1">
      <c r="A39" s="71"/>
      <c r="B39" s="316" t="s">
        <v>86</v>
      </c>
      <c r="C39" s="317"/>
      <c r="D39" s="318"/>
      <c r="E39" s="258" t="s">
        <v>87</v>
      </c>
      <c r="F39" s="259"/>
      <c r="G39" s="260"/>
      <c r="H39" s="316" t="s">
        <v>88</v>
      </c>
      <c r="I39" s="317"/>
      <c r="J39" s="318"/>
      <c r="K39" s="258" t="s">
        <v>89</v>
      </c>
      <c r="L39" s="259"/>
      <c r="M39" s="260"/>
      <c r="N39" s="37" t="s">
        <v>90</v>
      </c>
      <c r="O39" s="316" t="s">
        <v>91</v>
      </c>
      <c r="P39" s="318"/>
      <c r="Q39" s="134" t="s">
        <v>101</v>
      </c>
      <c r="R39" s="12"/>
      <c r="S39" s="139"/>
    </row>
    <row r="40" spans="1:21" s="1" customFormat="1" ht="22.2" customHeight="1">
      <c r="A40" s="71"/>
      <c r="B40" s="486"/>
      <c r="C40" s="487"/>
      <c r="D40" s="488"/>
      <c r="E40" s="484"/>
      <c r="F40" s="485"/>
      <c r="G40" s="129" t="str">
        <f>IFERROR(VLOOKUP(B40,#REF!,2,FALSE),"")</f>
        <v/>
      </c>
      <c r="H40" s="481" t="str">
        <f>IFERROR(VLOOKUP(B40,#REF!,3,FALSE),"")</f>
        <v/>
      </c>
      <c r="I40" s="482"/>
      <c r="J40" s="483"/>
      <c r="K40" s="358"/>
      <c r="L40" s="359"/>
      <c r="M40" s="360"/>
      <c r="N40" s="131" t="str">
        <f>IFERROR(VLOOKUP(K40,#REF!,2,FALSE)," ")</f>
        <v xml:space="preserve"> </v>
      </c>
      <c r="O40" s="138" t="str">
        <f>IFERROR(IF(ISNUMBER(E40),E40,1)*H40+SUBSTITUTE(N40," ",0),"")</f>
        <v/>
      </c>
      <c r="P40" s="44" t="s">
        <v>15</v>
      </c>
      <c r="Q40" s="121"/>
      <c r="R40" s="12"/>
      <c r="S40" s="139"/>
    </row>
    <row r="41" spans="1:21" s="1" customFormat="1" ht="22.2" customHeight="1" thickBot="1">
      <c r="A41" s="71"/>
      <c r="B41" s="361"/>
      <c r="C41" s="362"/>
      <c r="D41" s="363"/>
      <c r="E41" s="364"/>
      <c r="F41" s="365"/>
      <c r="G41" s="130" t="str">
        <f>IFERROR(VLOOKUP(B41,#REF!,2,FALSE),"")</f>
        <v/>
      </c>
      <c r="H41" s="366" t="str">
        <f>IFERROR(VLOOKUP(B41,#REF!,3,FALSE),"")</f>
        <v/>
      </c>
      <c r="I41" s="367"/>
      <c r="J41" s="368"/>
      <c r="K41" s="369"/>
      <c r="L41" s="370"/>
      <c r="M41" s="371"/>
      <c r="N41" s="132" t="str">
        <f>IFERROR(VLOOKUP(K41,#REF!,2,FALSE)," ")</f>
        <v xml:space="preserve"> </v>
      </c>
      <c r="O41" s="115" t="str">
        <f t="shared" ref="O41" si="0">IFERROR(IF(ISNUMBER(E41),E41,1)*H41+SUBSTITUTE(N41," ",0),"")</f>
        <v/>
      </c>
      <c r="P41" s="45" t="s">
        <v>15</v>
      </c>
      <c r="Q41" s="122"/>
      <c r="R41" s="11"/>
      <c r="S41" s="139"/>
      <c r="U41" s="4"/>
    </row>
    <row r="42" spans="1:21" s="1" customFormat="1" ht="22.95" customHeight="1" thickBot="1">
      <c r="A42" s="71"/>
      <c r="B42" s="127" t="s">
        <v>85</v>
      </c>
      <c r="C42" s="127"/>
      <c r="D42" s="128"/>
      <c r="E42" s="477">
        <f>SUM(O40:O41)</f>
        <v>0</v>
      </c>
      <c r="F42" s="478"/>
      <c r="G42" s="478"/>
      <c r="H42" s="478"/>
      <c r="I42" s="479"/>
      <c r="J42" s="105" t="s">
        <v>15</v>
      </c>
      <c r="K42" s="38"/>
      <c r="L42" s="38"/>
      <c r="M42" s="38"/>
      <c r="N42" s="38"/>
      <c r="O42" s="38"/>
      <c r="P42" s="38"/>
      <c r="Q42" s="49"/>
      <c r="R42" s="49"/>
      <c r="S42" s="47"/>
    </row>
    <row r="43" spans="1:21" s="1" customFormat="1" ht="18" customHeight="1">
      <c r="A43" s="72"/>
      <c r="B43" s="19" t="s">
        <v>113</v>
      </c>
      <c r="C43" s="73"/>
      <c r="D43" s="5"/>
      <c r="E43" s="5"/>
      <c r="F43" s="5"/>
      <c r="G43" s="5"/>
      <c r="H43" s="5"/>
      <c r="I43" s="5"/>
      <c r="J43" s="5"/>
      <c r="K43" s="14"/>
      <c r="L43" s="14"/>
      <c r="M43" s="14"/>
      <c r="N43" s="14"/>
      <c r="O43" s="14"/>
      <c r="P43" s="14"/>
      <c r="Q43" s="49"/>
      <c r="R43" s="49"/>
      <c r="S43" s="47"/>
    </row>
    <row r="44" spans="1:21" s="1" customFormat="1" ht="9" customHeight="1">
      <c r="A44" s="74"/>
      <c r="B44" s="14"/>
      <c r="C44" s="73"/>
      <c r="D44" s="14"/>
      <c r="E44" s="14"/>
      <c r="F44" s="14"/>
      <c r="G44" s="14"/>
      <c r="H44" s="14"/>
      <c r="I44" s="14"/>
      <c r="J44" s="14"/>
      <c r="K44" s="14"/>
      <c r="L44" s="14"/>
      <c r="M44" s="14"/>
      <c r="N44" s="14"/>
      <c r="O44" s="14"/>
      <c r="P44" s="14"/>
      <c r="Q44" s="49"/>
      <c r="R44" s="49"/>
      <c r="S44" s="47"/>
    </row>
    <row r="45" spans="1:21" s="1" customFormat="1" ht="21" customHeight="1" thickBot="1">
      <c r="A45" s="74"/>
      <c r="B45" s="17" t="s">
        <v>45</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4"/>
      <c r="B46" s="335" t="s">
        <v>43</v>
      </c>
      <c r="C46" s="336"/>
      <c r="D46" s="12"/>
      <c r="E46" s="49"/>
      <c r="F46" s="49"/>
      <c r="G46" s="49"/>
      <c r="H46" s="49"/>
      <c r="I46" s="49"/>
      <c r="J46" s="49"/>
      <c r="K46" s="49"/>
      <c r="L46" s="49"/>
      <c r="M46" s="49"/>
      <c r="N46" s="49"/>
      <c r="O46" s="49"/>
      <c r="P46" s="49"/>
      <c r="Q46" s="49"/>
      <c r="R46" s="49"/>
      <c r="S46" s="47"/>
    </row>
    <row r="47" spans="1:21" s="1" customFormat="1" ht="21" customHeight="1" thickBot="1">
      <c r="A47" s="74"/>
      <c r="B47" s="346"/>
      <c r="C47" s="347"/>
      <c r="D47" s="12"/>
      <c r="E47" s="49"/>
      <c r="F47" s="49"/>
      <c r="G47" s="49"/>
      <c r="H47" s="49"/>
      <c r="I47" s="49"/>
      <c r="J47" s="49"/>
      <c r="K47" s="49"/>
      <c r="L47" s="49"/>
      <c r="M47" s="49"/>
      <c r="N47" s="49"/>
      <c r="O47" s="49"/>
      <c r="P47" s="49"/>
      <c r="Q47" s="49"/>
      <c r="R47" s="49"/>
      <c r="S47" s="47"/>
    </row>
    <row r="48" spans="1:21" s="1" customFormat="1" ht="21" customHeight="1" thickBot="1">
      <c r="A48" s="74"/>
      <c r="B48" s="17" t="s">
        <v>104</v>
      </c>
      <c r="C48" s="38"/>
      <c r="D48" s="17"/>
      <c r="E48" s="17"/>
      <c r="F48" s="17"/>
      <c r="G48" s="17"/>
      <c r="H48" s="17"/>
      <c r="I48" s="17"/>
      <c r="J48" s="17"/>
      <c r="K48" s="17"/>
      <c r="L48" s="17"/>
      <c r="M48" s="17"/>
      <c r="N48" s="17"/>
      <c r="O48" s="17"/>
      <c r="P48" s="17"/>
      <c r="Q48" s="49"/>
      <c r="R48" s="49"/>
      <c r="S48" s="47"/>
    </row>
    <row r="49" spans="1:21" s="1" customFormat="1" ht="21" customHeight="1" thickBot="1">
      <c r="A49" s="74"/>
      <c r="B49" s="335" t="s">
        <v>105</v>
      </c>
      <c r="C49" s="336"/>
      <c r="D49" s="348" t="s">
        <v>93</v>
      </c>
      <c r="E49" s="348"/>
      <c r="F49" s="348"/>
      <c r="G49" s="336"/>
      <c r="H49" s="17"/>
      <c r="I49" s="17"/>
      <c r="J49" s="17"/>
      <c r="K49" s="17"/>
      <c r="L49" s="12"/>
      <c r="M49" s="49"/>
      <c r="N49" s="49"/>
      <c r="O49" s="49"/>
      <c r="P49" s="49"/>
      <c r="Q49" s="49"/>
      <c r="R49" s="49"/>
      <c r="S49" s="47"/>
    </row>
    <row r="50" spans="1:21" s="1" customFormat="1" ht="21" customHeight="1" thickBot="1">
      <c r="A50" s="74"/>
      <c r="B50" s="346"/>
      <c r="C50" s="347"/>
      <c r="D50" s="349"/>
      <c r="E50" s="349"/>
      <c r="F50" s="349"/>
      <c r="G50" s="347"/>
      <c r="H50" s="17"/>
      <c r="I50" s="17"/>
      <c r="J50" s="17"/>
      <c r="K50" s="17"/>
      <c r="L50" s="12"/>
      <c r="M50" s="49"/>
      <c r="N50" s="49"/>
      <c r="O50" s="49"/>
      <c r="P50" s="49"/>
      <c r="Q50" s="49"/>
      <c r="R50" s="49"/>
      <c r="S50" s="47"/>
    </row>
    <row r="51" spans="1:21" s="1" customFormat="1" ht="14.4" customHeight="1">
      <c r="A51" s="74"/>
      <c r="B51" s="17"/>
      <c r="C51" s="38"/>
      <c r="D51" s="17"/>
      <c r="E51" s="17"/>
      <c r="F51" s="17"/>
      <c r="G51" s="17"/>
      <c r="H51" s="17"/>
      <c r="I51" s="17"/>
      <c r="J51" s="17"/>
      <c r="K51" s="17"/>
      <c r="L51" s="17"/>
      <c r="M51" s="17"/>
      <c r="N51" s="17"/>
      <c r="O51" s="17"/>
      <c r="P51" s="17"/>
      <c r="Q51" s="17"/>
      <c r="R51" s="17"/>
      <c r="S51" s="42"/>
      <c r="T51" s="11"/>
      <c r="U51" s="12"/>
    </row>
    <row r="52" spans="1:21" s="1" customFormat="1" ht="21.75" customHeight="1" thickBot="1">
      <c r="A52" s="74"/>
      <c r="B52" s="17" t="s">
        <v>149</v>
      </c>
      <c r="C52" s="38"/>
      <c r="D52" s="17"/>
      <c r="E52" s="17"/>
      <c r="F52" s="17"/>
      <c r="G52" s="17"/>
      <c r="H52" s="17"/>
      <c r="I52" s="17"/>
      <c r="J52" s="17"/>
      <c r="K52" s="17"/>
      <c r="L52" s="17"/>
      <c r="M52" s="17"/>
      <c r="N52" s="17"/>
      <c r="O52" s="17"/>
      <c r="P52" s="17"/>
      <c r="Q52" s="17"/>
      <c r="R52" s="17"/>
      <c r="S52" s="42"/>
      <c r="T52" s="11"/>
      <c r="U52" s="12"/>
    </row>
    <row r="53" spans="1:21" s="1" customFormat="1" ht="21.75" customHeight="1" thickBot="1">
      <c r="A53" s="74"/>
      <c r="B53" s="335" t="s">
        <v>65</v>
      </c>
      <c r="C53" s="336"/>
      <c r="D53" s="17"/>
      <c r="E53" s="17"/>
      <c r="F53" s="17"/>
      <c r="G53" s="17"/>
      <c r="H53" s="17"/>
      <c r="I53" s="17"/>
      <c r="J53" s="17"/>
      <c r="K53" s="17"/>
      <c r="L53" s="17"/>
      <c r="M53" s="17"/>
      <c r="N53" s="17"/>
      <c r="O53" s="17"/>
      <c r="P53" s="17"/>
      <c r="Q53" s="17"/>
      <c r="R53" s="17"/>
      <c r="S53" s="42"/>
      <c r="T53" s="11"/>
      <c r="U53" s="12"/>
    </row>
    <row r="54" spans="1:21" s="1" customFormat="1" ht="21.75" customHeight="1" thickBot="1">
      <c r="A54" s="74"/>
      <c r="B54" s="337"/>
      <c r="C54" s="337"/>
      <c r="D54" s="17"/>
      <c r="E54" s="17"/>
      <c r="F54" s="17"/>
      <c r="G54" s="17"/>
      <c r="H54" s="17"/>
      <c r="I54" s="17"/>
      <c r="J54" s="17"/>
      <c r="K54" s="17"/>
      <c r="L54" s="17"/>
      <c r="M54" s="17"/>
      <c r="N54" s="17"/>
      <c r="O54" s="17"/>
      <c r="P54" s="17"/>
      <c r="Q54" s="17"/>
      <c r="R54" s="17"/>
      <c r="S54" s="42"/>
      <c r="T54" s="11"/>
      <c r="U54" s="12"/>
    </row>
    <row r="55" spans="1:21" s="1" customFormat="1" ht="21" customHeight="1" thickBot="1">
      <c r="A55" s="74"/>
      <c r="B55" s="151" t="s">
        <v>143</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4"/>
      <c r="B56" s="316" t="s">
        <v>94</v>
      </c>
      <c r="C56" s="318"/>
      <c r="D56" s="338" t="s">
        <v>95</v>
      </c>
      <c r="E56" s="338"/>
      <c r="F56" s="11"/>
      <c r="G56" s="11"/>
      <c r="H56" s="11"/>
      <c r="I56" s="11"/>
      <c r="J56" s="12"/>
      <c r="K56" s="49"/>
      <c r="L56" s="49"/>
      <c r="M56" s="49"/>
      <c r="N56" s="49"/>
      <c r="O56" s="49"/>
      <c r="P56" s="49"/>
      <c r="Q56" s="49"/>
      <c r="R56" s="49"/>
      <c r="S56" s="47"/>
    </row>
    <row r="57" spans="1:21" s="1" customFormat="1" ht="21" customHeight="1">
      <c r="A57" s="74"/>
      <c r="B57" s="339"/>
      <c r="C57" s="340"/>
      <c r="D57" s="341"/>
      <c r="E57" s="342"/>
      <c r="F57" s="11"/>
      <c r="G57" s="11"/>
      <c r="H57" s="11"/>
      <c r="I57" s="11"/>
      <c r="J57" s="12"/>
      <c r="K57" s="49"/>
      <c r="L57" s="49"/>
      <c r="M57" s="49"/>
      <c r="N57" s="49"/>
      <c r="O57" s="49"/>
      <c r="P57" s="49"/>
      <c r="Q57" s="49"/>
      <c r="R57" s="49"/>
      <c r="S57" s="47"/>
    </row>
    <row r="58" spans="1:21" s="1" customFormat="1" ht="21" customHeight="1">
      <c r="A58" s="74"/>
      <c r="B58" s="331"/>
      <c r="C58" s="332"/>
      <c r="D58" s="333"/>
      <c r="E58" s="334"/>
      <c r="F58" s="11"/>
      <c r="G58" s="11"/>
      <c r="H58" s="11"/>
      <c r="I58" s="11"/>
      <c r="J58" s="12"/>
      <c r="K58" s="49"/>
      <c r="L58" s="49"/>
      <c r="M58" s="49"/>
      <c r="N58" s="49"/>
      <c r="O58" s="49"/>
      <c r="P58" s="49"/>
      <c r="Q58" s="49"/>
      <c r="R58" s="49"/>
      <c r="S58" s="47"/>
    </row>
    <row r="59" spans="1:21" s="1" customFormat="1" ht="21" customHeight="1">
      <c r="A59" s="74"/>
      <c r="B59" s="331"/>
      <c r="C59" s="332"/>
      <c r="D59" s="333"/>
      <c r="E59" s="334"/>
      <c r="F59" s="11"/>
      <c r="G59" s="11"/>
      <c r="H59" s="11"/>
      <c r="I59" s="11"/>
      <c r="J59" s="12"/>
      <c r="K59" s="49"/>
      <c r="L59" s="49"/>
      <c r="M59" s="49"/>
      <c r="N59" s="49"/>
      <c r="O59" s="49"/>
      <c r="P59" s="49"/>
      <c r="Q59" s="49"/>
      <c r="R59" s="49"/>
      <c r="S59" s="47"/>
    </row>
    <row r="60" spans="1:21" s="1" customFormat="1" ht="21" customHeight="1">
      <c r="A60" s="74"/>
      <c r="B60" s="331"/>
      <c r="C60" s="332"/>
      <c r="D60" s="333"/>
      <c r="E60" s="334"/>
      <c r="F60" s="11"/>
      <c r="G60" s="11"/>
      <c r="H60" s="11"/>
      <c r="I60" s="11"/>
      <c r="J60" s="12"/>
      <c r="K60" s="49"/>
      <c r="L60" s="49"/>
      <c r="M60" s="49"/>
      <c r="N60" s="49"/>
      <c r="O60" s="49"/>
      <c r="P60" s="49"/>
      <c r="Q60" s="49"/>
      <c r="R60" s="49"/>
      <c r="S60" s="47"/>
    </row>
    <row r="61" spans="1:21" s="1" customFormat="1" ht="21" customHeight="1">
      <c r="A61" s="74"/>
      <c r="B61" s="321"/>
      <c r="C61" s="322"/>
      <c r="D61" s="323"/>
      <c r="E61" s="324"/>
      <c r="F61" s="11"/>
      <c r="G61" s="11"/>
      <c r="H61" s="11"/>
      <c r="I61" s="11"/>
      <c r="J61" s="12"/>
      <c r="K61" s="49"/>
      <c r="L61" s="49"/>
      <c r="M61" s="49"/>
      <c r="N61" s="49"/>
      <c r="O61" s="49"/>
      <c r="P61" s="49"/>
      <c r="Q61" s="49"/>
      <c r="R61" s="49"/>
      <c r="S61" s="47"/>
    </row>
    <row r="62" spans="1:21" s="1" customFormat="1" ht="21" customHeight="1" thickBot="1">
      <c r="A62" s="74"/>
      <c r="B62" s="325"/>
      <c r="C62" s="326"/>
      <c r="D62" s="327"/>
      <c r="E62" s="328"/>
      <c r="F62" s="11"/>
      <c r="G62" s="11"/>
      <c r="H62" s="11"/>
      <c r="I62" s="11"/>
      <c r="J62" s="12"/>
      <c r="K62" s="49"/>
      <c r="L62" s="49"/>
      <c r="M62" s="49"/>
      <c r="N62" s="49"/>
      <c r="O62" s="49"/>
      <c r="P62" s="49"/>
      <c r="Q62" s="49"/>
      <c r="R62" s="49"/>
      <c r="S62" s="47"/>
    </row>
    <row r="63" spans="1:21" s="1" customFormat="1" ht="21" customHeight="1">
      <c r="A63" s="74"/>
      <c r="B63" s="17"/>
      <c r="C63" s="38"/>
      <c r="D63" s="17"/>
      <c r="E63" s="17"/>
      <c r="F63" s="17"/>
      <c r="G63" s="17"/>
      <c r="H63" s="17"/>
      <c r="I63" s="17"/>
      <c r="J63" s="17"/>
      <c r="K63" s="17"/>
      <c r="L63" s="17"/>
      <c r="M63" s="17"/>
      <c r="N63" s="17"/>
      <c r="O63" s="17"/>
      <c r="P63" s="17"/>
      <c r="Q63" s="17"/>
      <c r="R63" s="17"/>
      <c r="S63" s="42"/>
      <c r="T63" s="11"/>
      <c r="U63" s="12"/>
    </row>
    <row r="64" spans="1:21" s="40" customFormat="1" ht="22.2">
      <c r="A64" s="75"/>
      <c r="B64" s="39" t="s">
        <v>21</v>
      </c>
      <c r="C64" s="76"/>
      <c r="D64" s="32"/>
      <c r="E64" s="32"/>
      <c r="F64" s="32"/>
      <c r="G64" s="32"/>
      <c r="H64" s="32"/>
      <c r="I64" s="32"/>
      <c r="J64" s="32"/>
      <c r="K64" s="32"/>
      <c r="L64" s="32"/>
      <c r="M64" s="76"/>
      <c r="N64" s="76"/>
      <c r="O64" s="76"/>
      <c r="P64" s="76"/>
      <c r="Q64" s="76"/>
      <c r="R64" s="76"/>
      <c r="S64" s="77"/>
    </row>
    <row r="65" spans="1:30" s="40" customFormat="1" ht="19.2" customHeight="1">
      <c r="A65" s="75"/>
      <c r="B65" s="39" t="s">
        <v>46</v>
      </c>
      <c r="C65" s="76"/>
      <c r="D65" s="32"/>
      <c r="E65" s="32"/>
      <c r="F65" s="32"/>
      <c r="G65" s="32"/>
      <c r="H65" s="32"/>
      <c r="I65" s="32"/>
      <c r="J65" s="32"/>
      <c r="K65" s="32"/>
      <c r="L65" s="32"/>
      <c r="M65" s="76"/>
      <c r="N65" s="76"/>
      <c r="O65" s="76"/>
      <c r="P65" s="76"/>
      <c r="Q65" s="76"/>
      <c r="R65" s="76"/>
      <c r="S65" s="77"/>
    </row>
    <row r="66" spans="1:30" s="40" customFormat="1" ht="19.2" customHeight="1">
      <c r="A66" s="75"/>
      <c r="B66" s="39" t="s">
        <v>84</v>
      </c>
      <c r="C66" s="76"/>
      <c r="D66" s="32"/>
      <c r="E66" s="32"/>
      <c r="F66" s="32"/>
      <c r="G66" s="32"/>
      <c r="H66" s="32"/>
      <c r="I66" s="32"/>
      <c r="J66" s="32"/>
      <c r="K66" s="32"/>
      <c r="L66" s="32"/>
      <c r="M66" s="76"/>
      <c r="N66" s="76"/>
      <c r="O66" s="76"/>
      <c r="P66" s="76"/>
      <c r="Q66" s="76"/>
      <c r="R66" s="76"/>
      <c r="S66" s="77"/>
    </row>
    <row r="67" spans="1:30" s="40" customFormat="1" ht="12.6" customHeight="1">
      <c r="A67" s="75"/>
      <c r="B67" s="78"/>
      <c r="C67" s="76"/>
      <c r="D67" s="32"/>
      <c r="E67" s="32"/>
      <c r="F67" s="32"/>
      <c r="G67" s="32"/>
      <c r="H67" s="32"/>
      <c r="I67" s="32"/>
      <c r="J67" s="32"/>
      <c r="K67" s="32"/>
      <c r="L67" s="32"/>
      <c r="M67" s="76"/>
      <c r="N67" s="76"/>
      <c r="O67" s="76"/>
      <c r="P67" s="76"/>
      <c r="Q67" s="76"/>
      <c r="R67" s="76"/>
      <c r="S67" s="77"/>
    </row>
    <row r="68" spans="1:30" s="34" customFormat="1" ht="18" customHeight="1">
      <c r="A68" s="79"/>
      <c r="B68" s="39" t="s">
        <v>12</v>
      </c>
      <c r="C68" s="39"/>
      <c r="D68" s="39"/>
      <c r="E68" s="39"/>
      <c r="F68" s="39"/>
      <c r="G68" s="39"/>
      <c r="H68" s="39"/>
      <c r="I68" s="39"/>
      <c r="J68" s="39"/>
      <c r="K68" s="39"/>
      <c r="L68" s="39"/>
      <c r="M68" s="39"/>
      <c r="N68" s="39"/>
      <c r="O68" s="39"/>
      <c r="P68" s="39"/>
      <c r="Q68" s="39"/>
      <c r="R68" s="39"/>
      <c r="S68" s="80"/>
      <c r="T68" s="33"/>
      <c r="U68" s="18"/>
    </row>
    <row r="69" spans="1:30" s="34" customFormat="1" ht="18" customHeight="1">
      <c r="A69" s="79"/>
      <c r="B69" s="39" t="s">
        <v>13</v>
      </c>
      <c r="C69" s="39"/>
      <c r="D69" s="39"/>
      <c r="E69" s="39"/>
      <c r="F69" s="39"/>
      <c r="G69" s="39"/>
      <c r="H69" s="39"/>
      <c r="I69" s="39"/>
      <c r="J69" s="39"/>
      <c r="K69" s="39"/>
      <c r="L69" s="39"/>
      <c r="M69" s="39"/>
      <c r="N69" s="39"/>
      <c r="O69" s="39"/>
      <c r="P69" s="39"/>
      <c r="Q69" s="39"/>
      <c r="R69" s="39"/>
      <c r="S69" s="80"/>
      <c r="T69" s="33"/>
      <c r="U69" s="18"/>
      <c r="V69" s="39"/>
      <c r="W69" s="39"/>
      <c r="X69" s="39"/>
      <c r="Y69" s="39"/>
      <c r="Z69" s="39"/>
      <c r="AA69" s="39"/>
      <c r="AB69" s="39"/>
      <c r="AC69" s="39"/>
      <c r="AD69" s="39"/>
    </row>
    <row r="70" spans="1:30" s="34" customFormat="1" ht="18" customHeight="1">
      <c r="A70" s="79"/>
      <c r="B70" s="39" t="s">
        <v>36</v>
      </c>
      <c r="C70" s="39"/>
      <c r="D70" s="39"/>
      <c r="E70" s="39"/>
      <c r="F70" s="39"/>
      <c r="G70" s="39"/>
      <c r="H70" s="39"/>
      <c r="I70" s="39"/>
      <c r="J70" s="39"/>
      <c r="K70" s="39"/>
      <c r="L70" s="39"/>
      <c r="M70" s="39"/>
      <c r="N70" s="39"/>
      <c r="O70" s="39"/>
      <c r="P70" s="39"/>
      <c r="Q70" s="39"/>
      <c r="R70" s="39"/>
      <c r="S70" s="81"/>
      <c r="T70" s="39"/>
      <c r="U70" s="39"/>
    </row>
    <row r="71" spans="1:30" s="34" customFormat="1" ht="33" customHeight="1">
      <c r="A71" s="79"/>
      <c r="B71" s="82"/>
      <c r="C71" s="329" t="s">
        <v>110</v>
      </c>
      <c r="D71" s="329"/>
      <c r="E71" s="329"/>
      <c r="F71" s="329"/>
      <c r="G71" s="329"/>
      <c r="H71" s="329"/>
      <c r="I71" s="329"/>
      <c r="J71" s="329"/>
      <c r="K71" s="329"/>
      <c r="L71" s="329"/>
      <c r="M71" s="329"/>
      <c r="N71" s="329"/>
      <c r="O71" s="329"/>
      <c r="P71" s="329"/>
      <c r="Q71" s="329"/>
      <c r="R71" s="329"/>
      <c r="S71" s="330"/>
    </row>
    <row r="72" spans="1:30" s="34" customFormat="1" ht="16.2">
      <c r="A72" s="79"/>
      <c r="B72" s="82"/>
      <c r="C72" s="39" t="s">
        <v>54</v>
      </c>
      <c r="D72" s="39"/>
      <c r="E72" s="39"/>
      <c r="F72" s="39"/>
      <c r="G72" s="39"/>
      <c r="H72" s="39"/>
      <c r="I72" s="39"/>
      <c r="J72" s="39"/>
      <c r="K72" s="39"/>
      <c r="L72" s="39"/>
      <c r="M72" s="39"/>
      <c r="N72" s="39"/>
      <c r="O72" s="39"/>
      <c r="P72" s="39"/>
      <c r="Q72" s="39"/>
      <c r="R72" s="39"/>
      <c r="S72" s="80"/>
    </row>
    <row r="73" spans="1:30" s="34" customFormat="1" ht="16.2">
      <c r="A73" s="79"/>
      <c r="B73" s="82"/>
      <c r="C73" s="39" t="s">
        <v>57</v>
      </c>
      <c r="D73" s="39"/>
      <c r="E73" s="39"/>
      <c r="F73" s="39"/>
      <c r="G73" s="39"/>
      <c r="H73" s="39"/>
      <c r="I73" s="39"/>
      <c r="J73" s="39"/>
      <c r="K73" s="39"/>
      <c r="L73" s="39"/>
      <c r="M73" s="39"/>
      <c r="N73" s="39"/>
      <c r="O73" s="39"/>
      <c r="P73" s="39"/>
      <c r="Q73" s="39"/>
      <c r="R73" s="39"/>
      <c r="S73" s="81"/>
    </row>
    <row r="74" spans="1:30" ht="18.600000000000001" thickBot="1">
      <c r="A74" s="83"/>
      <c r="B74" s="73"/>
      <c r="C74" s="73"/>
      <c r="D74" s="73"/>
      <c r="E74" s="73"/>
      <c r="F74" s="73"/>
      <c r="G74" s="73"/>
      <c r="H74" s="73"/>
      <c r="I74" s="73"/>
      <c r="J74" s="73"/>
      <c r="K74" s="73"/>
      <c r="L74" s="73"/>
      <c r="M74" s="73"/>
      <c r="N74" s="73"/>
      <c r="O74" s="73"/>
      <c r="P74" s="73"/>
      <c r="Q74" s="73"/>
      <c r="R74" s="73"/>
      <c r="S74" s="84"/>
    </row>
    <row r="75" spans="1:30" ht="22.2" customHeight="1" thickBot="1">
      <c r="A75" s="123" t="s">
        <v>53</v>
      </c>
      <c r="B75" s="124"/>
      <c r="C75" s="125"/>
      <c r="D75" s="125"/>
      <c r="E75" s="125"/>
      <c r="F75" s="125"/>
      <c r="G75" s="125"/>
      <c r="H75" s="125"/>
      <c r="I75" s="125"/>
      <c r="J75" s="125"/>
      <c r="K75" s="125"/>
      <c r="L75" s="125"/>
      <c r="M75" s="125"/>
      <c r="N75" s="125"/>
      <c r="O75" s="125"/>
      <c r="P75" s="125"/>
      <c r="Q75" s="125"/>
      <c r="R75" s="125"/>
      <c r="S75" s="126"/>
    </row>
    <row r="76" spans="1:30" ht="19.5" customHeight="1" thickBot="1">
      <c r="A76" s="85"/>
      <c r="B76" s="258" t="s">
        <v>126</v>
      </c>
      <c r="C76" s="259"/>
      <c r="D76" s="259"/>
      <c r="E76" s="259"/>
      <c r="F76" s="260"/>
      <c r="G76" s="73"/>
      <c r="H76" s="73"/>
      <c r="I76" s="73"/>
      <c r="J76" s="73"/>
      <c r="K76" s="73"/>
      <c r="L76" s="73"/>
      <c r="M76" s="73"/>
      <c r="N76" s="73"/>
      <c r="O76" s="73"/>
      <c r="P76" s="73"/>
      <c r="Q76" s="73"/>
      <c r="R76" s="73"/>
      <c r="S76" s="84"/>
    </row>
    <row r="77" spans="1:30" ht="18.600000000000001" thickBot="1">
      <c r="A77" s="85"/>
      <c r="B77" s="301" t="s">
        <v>308</v>
      </c>
      <c r="C77" s="302"/>
      <c r="D77" s="302"/>
      <c r="E77" s="302"/>
      <c r="F77" s="303"/>
      <c r="G77" s="73"/>
      <c r="H77" s="73"/>
      <c r="I77" s="73"/>
      <c r="J77" s="73"/>
      <c r="K77" s="73"/>
      <c r="L77" s="73"/>
      <c r="M77" s="73"/>
      <c r="N77" s="73"/>
      <c r="O77" s="73"/>
      <c r="P77" s="73"/>
      <c r="Q77" s="73"/>
      <c r="R77" s="73"/>
      <c r="S77" s="84"/>
    </row>
    <row r="78" spans="1:30" ht="22.2" customHeight="1" thickBot="1">
      <c r="A78" s="85"/>
      <c r="B78" s="304" t="s">
        <v>59</v>
      </c>
      <c r="C78" s="305"/>
      <c r="D78" s="306">
        <f>IFERROR(VLOOKUP(B77,光熱費支援金基準額!C:E,3,FALSE),"")</f>
        <v>190000</v>
      </c>
      <c r="E78" s="307"/>
      <c r="F78" s="135" t="s">
        <v>11</v>
      </c>
      <c r="G78" s="73"/>
      <c r="H78" s="73"/>
      <c r="I78" s="73"/>
      <c r="J78" s="73"/>
      <c r="K78" s="73"/>
      <c r="L78" s="73"/>
      <c r="M78" s="73"/>
      <c r="N78" s="73"/>
      <c r="O78" s="73"/>
      <c r="P78" s="73"/>
      <c r="Q78" s="73"/>
      <c r="R78" s="73"/>
      <c r="S78" s="84"/>
      <c r="T78" s="149"/>
    </row>
    <row r="79" spans="1:30" s="41" customFormat="1" ht="33.75" customHeight="1">
      <c r="A79" s="86"/>
      <c r="B79" s="308" t="s">
        <v>127</v>
      </c>
      <c r="C79" s="308"/>
      <c r="D79" s="308"/>
      <c r="E79" s="308"/>
      <c r="F79" s="308"/>
      <c r="G79" s="308"/>
      <c r="H79" s="308"/>
      <c r="I79" s="308"/>
      <c r="J79" s="308"/>
      <c r="K79" s="308"/>
      <c r="L79" s="308"/>
      <c r="M79" s="308"/>
      <c r="N79" s="308"/>
      <c r="O79" s="308"/>
      <c r="P79" s="308"/>
      <c r="Q79" s="308"/>
      <c r="R79" s="308"/>
      <c r="S79" s="309"/>
    </row>
    <row r="80" spans="1:30" ht="12.6" customHeight="1">
      <c r="A80" s="85"/>
      <c r="B80" s="87"/>
      <c r="C80" s="87"/>
      <c r="D80" s="16"/>
      <c r="E80" s="16"/>
      <c r="F80" s="16"/>
      <c r="G80" s="16"/>
      <c r="H80" s="16"/>
      <c r="I80" s="16"/>
      <c r="J80" s="16"/>
      <c r="K80" s="16"/>
      <c r="L80" s="16"/>
      <c r="M80" s="87"/>
      <c r="N80" s="87"/>
      <c r="O80" s="87"/>
      <c r="P80" s="87"/>
      <c r="Q80" s="87"/>
      <c r="R80" s="87"/>
      <c r="S80" s="84"/>
    </row>
    <row r="81" spans="1:19" s="40" customFormat="1" ht="19.95" customHeight="1">
      <c r="A81" s="75"/>
      <c r="B81" s="39" t="s">
        <v>21</v>
      </c>
      <c r="C81" s="76"/>
      <c r="D81" s="32"/>
      <c r="E81" s="32"/>
      <c r="F81" s="32"/>
      <c r="G81" s="32"/>
      <c r="H81" s="32"/>
      <c r="I81" s="32"/>
      <c r="J81" s="32"/>
      <c r="K81" s="32"/>
      <c r="L81" s="32"/>
      <c r="M81" s="76"/>
      <c r="N81" s="76"/>
      <c r="O81" s="76"/>
      <c r="P81" s="76"/>
      <c r="Q81" s="76"/>
      <c r="R81" s="76"/>
      <c r="S81" s="77"/>
    </row>
    <row r="82" spans="1:19" s="40" customFormat="1" ht="19.95" customHeight="1">
      <c r="A82" s="75"/>
      <c r="B82" s="39" t="s">
        <v>46</v>
      </c>
      <c r="C82" s="76"/>
      <c r="D82" s="32"/>
      <c r="E82" s="32"/>
      <c r="F82" s="32"/>
      <c r="G82" s="32"/>
      <c r="H82" s="32"/>
      <c r="I82" s="32"/>
      <c r="J82" s="32"/>
      <c r="K82" s="32"/>
      <c r="L82" s="32"/>
      <c r="M82" s="76"/>
      <c r="N82" s="76"/>
      <c r="O82" s="76"/>
      <c r="P82" s="76"/>
      <c r="Q82" s="76"/>
      <c r="R82" s="76"/>
      <c r="S82" s="77"/>
    </row>
    <row r="83" spans="1:19" s="40" customFormat="1" ht="19.95" customHeight="1">
      <c r="A83" s="75"/>
      <c r="B83" s="39" t="s">
        <v>103</v>
      </c>
      <c r="C83" s="76"/>
      <c r="D83" s="32"/>
      <c r="E83" s="32"/>
      <c r="F83" s="32"/>
      <c r="G83" s="32"/>
      <c r="H83" s="32"/>
      <c r="I83" s="32"/>
      <c r="J83" s="32"/>
      <c r="K83" s="32"/>
      <c r="L83" s="32"/>
      <c r="M83" s="76"/>
      <c r="N83" s="76"/>
      <c r="O83" s="76"/>
      <c r="P83" s="76"/>
      <c r="Q83" s="76"/>
      <c r="R83" s="76"/>
      <c r="S83" s="77"/>
    </row>
    <row r="84" spans="1:19" s="40" customFormat="1" ht="19.95" customHeight="1">
      <c r="A84" s="75"/>
      <c r="B84" s="78" t="s">
        <v>109</v>
      </c>
      <c r="C84" s="76"/>
      <c r="D84" s="32"/>
      <c r="E84" s="32"/>
      <c r="F84" s="32"/>
      <c r="G84" s="32"/>
      <c r="H84" s="32"/>
      <c r="I84" s="32"/>
      <c r="J84" s="32"/>
      <c r="K84" s="32"/>
      <c r="L84" s="32"/>
      <c r="M84" s="76"/>
      <c r="N84" s="76"/>
      <c r="O84" s="76"/>
      <c r="P84" s="76"/>
      <c r="Q84" s="76"/>
      <c r="R84" s="76"/>
      <c r="S84" s="77"/>
    </row>
    <row r="85" spans="1:19" ht="10.199999999999999" customHeight="1">
      <c r="A85" s="85"/>
      <c r="B85" s="87"/>
      <c r="C85" s="87"/>
      <c r="D85" s="16"/>
      <c r="E85" s="16"/>
      <c r="F85" s="16"/>
      <c r="G85" s="16"/>
      <c r="H85" s="16"/>
      <c r="I85" s="16"/>
      <c r="J85" s="16"/>
      <c r="K85" s="16"/>
      <c r="L85" s="16"/>
      <c r="M85" s="87"/>
      <c r="N85" s="87"/>
      <c r="O85" s="87"/>
      <c r="P85" s="87"/>
      <c r="Q85" s="87"/>
      <c r="R85" s="87"/>
      <c r="S85" s="84"/>
    </row>
    <row r="86" spans="1:19" s="15" customFormat="1" ht="22.2">
      <c r="A86" s="88"/>
      <c r="B86" s="39" t="s">
        <v>9</v>
      </c>
      <c r="C86" s="32"/>
      <c r="D86" s="16"/>
      <c r="E86" s="16"/>
      <c r="F86" s="16"/>
      <c r="G86" s="16"/>
      <c r="H86" s="16"/>
      <c r="I86" s="16"/>
      <c r="J86" s="16"/>
      <c r="K86" s="16"/>
      <c r="L86" s="16"/>
      <c r="M86" s="16"/>
      <c r="N86" s="16"/>
      <c r="O86" s="16"/>
      <c r="P86" s="16"/>
      <c r="Q86" s="16"/>
      <c r="R86" s="16"/>
      <c r="S86" s="89"/>
    </row>
    <row r="87" spans="1:19" s="15" customFormat="1" ht="22.2">
      <c r="A87" s="90"/>
      <c r="B87" s="39" t="s">
        <v>13</v>
      </c>
      <c r="C87" s="76"/>
      <c r="D87" s="87"/>
      <c r="E87" s="87"/>
      <c r="F87" s="87"/>
      <c r="G87" s="87"/>
      <c r="H87" s="87"/>
      <c r="I87" s="87"/>
      <c r="J87" s="87"/>
      <c r="K87" s="87"/>
      <c r="L87" s="87"/>
      <c r="M87" s="87"/>
      <c r="N87" s="87"/>
      <c r="O87" s="87"/>
      <c r="P87" s="87"/>
      <c r="Q87" s="87"/>
      <c r="R87" s="87"/>
      <c r="S87" s="89"/>
    </row>
    <row r="88" spans="1:19" s="15" customFormat="1" ht="22.2">
      <c r="A88" s="90"/>
      <c r="B88" s="39" t="s">
        <v>36</v>
      </c>
      <c r="C88" s="76"/>
      <c r="D88" s="87"/>
      <c r="E88" s="87"/>
      <c r="F88" s="87"/>
      <c r="G88" s="87"/>
      <c r="H88" s="87"/>
      <c r="I88" s="87"/>
      <c r="J88" s="87"/>
      <c r="K88" s="87"/>
      <c r="L88" s="87"/>
      <c r="M88" s="87"/>
      <c r="N88" s="87"/>
      <c r="O88" s="87"/>
      <c r="P88" s="87"/>
      <c r="Q88" s="87"/>
      <c r="R88" s="87"/>
      <c r="S88" s="89"/>
    </row>
    <row r="89" spans="1:19" s="15" customFormat="1" ht="19.2">
      <c r="A89" s="90"/>
      <c r="B89" s="82"/>
      <c r="C89" s="39" t="s">
        <v>108</v>
      </c>
      <c r="D89" s="87"/>
      <c r="E89" s="87"/>
      <c r="F89" s="87"/>
      <c r="G89" s="87"/>
      <c r="H89" s="87"/>
      <c r="I89" s="87"/>
      <c r="J89" s="87"/>
      <c r="K89" s="87"/>
      <c r="L89" s="87"/>
      <c r="M89" s="87"/>
      <c r="N89" s="87"/>
      <c r="O89" s="87"/>
      <c r="P89" s="87"/>
      <c r="Q89" s="87"/>
      <c r="R89" s="87"/>
      <c r="S89" s="89"/>
    </row>
    <row r="90" spans="1:19" s="15" customFormat="1" ht="19.8" thickBot="1">
      <c r="A90" s="91"/>
      <c r="B90" s="92"/>
      <c r="C90" s="93" t="s">
        <v>57</v>
      </c>
      <c r="D90" s="94"/>
      <c r="E90" s="94"/>
      <c r="F90" s="94"/>
      <c r="G90" s="94"/>
      <c r="H90" s="94"/>
      <c r="I90" s="94"/>
      <c r="J90" s="94"/>
      <c r="K90" s="94"/>
      <c r="L90" s="94"/>
      <c r="M90" s="94"/>
      <c r="N90" s="94"/>
      <c r="O90" s="94"/>
      <c r="P90" s="94"/>
      <c r="Q90" s="94"/>
      <c r="R90" s="94"/>
      <c r="S90" s="95"/>
    </row>
    <row r="91" spans="1:19" s="34" customFormat="1" ht="28.2" customHeight="1" thickBot="1">
      <c r="A91" s="310" t="s">
        <v>63</v>
      </c>
      <c r="B91" s="311"/>
      <c r="C91" s="311"/>
      <c r="D91" s="311"/>
      <c r="E91" s="311"/>
      <c r="F91" s="311"/>
      <c r="G91" s="311"/>
      <c r="H91" s="311"/>
      <c r="I91" s="311"/>
      <c r="J91" s="311"/>
      <c r="K91" s="311"/>
      <c r="L91" s="311"/>
      <c r="M91" s="311"/>
      <c r="N91" s="311"/>
      <c r="O91" s="311"/>
      <c r="P91" s="311"/>
      <c r="Q91" s="311"/>
      <c r="R91" s="311"/>
      <c r="S91" s="312"/>
    </row>
    <row r="92" spans="1:19" s="1" customFormat="1" ht="28.95" customHeight="1" thickBot="1">
      <c r="A92" s="46"/>
      <c r="B92" s="136" t="s">
        <v>17</v>
      </c>
      <c r="C92" s="8"/>
      <c r="D92" s="8"/>
      <c r="E92" s="8"/>
      <c r="F92" s="8"/>
      <c r="G92" s="8"/>
      <c r="H92" s="8"/>
      <c r="I92" s="8"/>
      <c r="J92" s="8"/>
      <c r="K92" s="8"/>
      <c r="L92" s="8"/>
      <c r="M92" s="8"/>
      <c r="N92" s="8"/>
      <c r="O92" s="9"/>
      <c r="P92" s="10"/>
      <c r="Q92" s="3"/>
      <c r="R92" s="3"/>
      <c r="S92" s="62"/>
    </row>
    <row r="93" spans="1:19" s="1" customFormat="1" ht="60" customHeight="1" thickBot="1">
      <c r="A93" s="313" t="s">
        <v>26</v>
      </c>
      <c r="B93" s="316" t="s">
        <v>114</v>
      </c>
      <c r="C93" s="317"/>
      <c r="D93" s="317"/>
      <c r="E93" s="317"/>
      <c r="F93" s="318"/>
      <c r="G93" s="258" t="s">
        <v>55</v>
      </c>
      <c r="H93" s="260"/>
      <c r="I93" s="258" t="s">
        <v>122</v>
      </c>
      <c r="J93" s="259"/>
      <c r="K93" s="259"/>
      <c r="L93" s="259"/>
      <c r="M93" s="260"/>
      <c r="N93" s="46"/>
      <c r="O93" s="49"/>
      <c r="P93" s="49"/>
      <c r="Q93" s="49"/>
      <c r="R93" s="49"/>
      <c r="S93" s="47"/>
    </row>
    <row r="94" spans="1:19" s="1" customFormat="1" ht="20.399999999999999" customHeight="1">
      <c r="A94" s="314"/>
      <c r="B94" s="143">
        <v>1</v>
      </c>
      <c r="C94" s="472"/>
      <c r="D94" s="473"/>
      <c r="E94" s="473"/>
      <c r="F94" s="473"/>
      <c r="G94" s="467"/>
      <c r="H94" s="468"/>
      <c r="I94" s="469"/>
      <c r="J94" s="470"/>
      <c r="K94" s="470"/>
      <c r="L94" s="470"/>
      <c r="M94" s="471"/>
      <c r="N94" s="46"/>
      <c r="O94" s="49"/>
      <c r="P94" s="49"/>
      <c r="Q94" s="49"/>
      <c r="R94" s="49"/>
      <c r="S94" s="47"/>
    </row>
    <row r="95" spans="1:19" s="1" customFormat="1" ht="20.399999999999999" customHeight="1">
      <c r="A95" s="314"/>
      <c r="B95" s="144">
        <v>2</v>
      </c>
      <c r="C95" s="278"/>
      <c r="D95" s="279"/>
      <c r="E95" s="279"/>
      <c r="F95" s="279"/>
      <c r="G95" s="280"/>
      <c r="H95" s="281"/>
      <c r="I95" s="282"/>
      <c r="J95" s="283"/>
      <c r="K95" s="283"/>
      <c r="L95" s="283"/>
      <c r="M95" s="284"/>
      <c r="N95" s="46"/>
      <c r="O95" s="49"/>
      <c r="P95" s="49"/>
      <c r="Q95" s="49"/>
      <c r="R95" s="49"/>
      <c r="S95" s="47"/>
    </row>
    <row r="96" spans="1:19" s="1" customFormat="1" ht="20.399999999999999" customHeight="1">
      <c r="A96" s="314"/>
      <c r="B96" s="144">
        <v>3</v>
      </c>
      <c r="C96" s="278"/>
      <c r="D96" s="279"/>
      <c r="E96" s="279"/>
      <c r="F96" s="279"/>
      <c r="G96" s="280"/>
      <c r="H96" s="281"/>
      <c r="I96" s="282"/>
      <c r="J96" s="283"/>
      <c r="K96" s="283"/>
      <c r="L96" s="283"/>
      <c r="M96" s="284"/>
      <c r="N96" s="46"/>
      <c r="O96" s="49"/>
      <c r="P96" s="49"/>
      <c r="Q96" s="49"/>
      <c r="R96" s="49"/>
      <c r="S96" s="47"/>
    </row>
    <row r="97" spans="1:19" s="1" customFormat="1" ht="20.399999999999999" customHeight="1">
      <c r="A97" s="314"/>
      <c r="B97" s="144">
        <v>4</v>
      </c>
      <c r="C97" s="278"/>
      <c r="D97" s="279"/>
      <c r="E97" s="279"/>
      <c r="F97" s="279"/>
      <c r="G97" s="280"/>
      <c r="H97" s="281"/>
      <c r="I97" s="282"/>
      <c r="J97" s="283"/>
      <c r="K97" s="283"/>
      <c r="L97" s="283"/>
      <c r="M97" s="284"/>
      <c r="N97" s="46"/>
      <c r="O97" s="49"/>
      <c r="P97" s="49"/>
      <c r="Q97" s="49"/>
      <c r="R97" s="49"/>
      <c r="S97" s="47"/>
    </row>
    <row r="98" spans="1:19" s="1" customFormat="1" ht="20.399999999999999" customHeight="1">
      <c r="A98" s="314"/>
      <c r="B98" s="144">
        <v>5</v>
      </c>
      <c r="C98" s="278"/>
      <c r="D98" s="279"/>
      <c r="E98" s="279"/>
      <c r="F98" s="279"/>
      <c r="G98" s="280"/>
      <c r="H98" s="281"/>
      <c r="I98" s="282"/>
      <c r="J98" s="283"/>
      <c r="K98" s="283"/>
      <c r="L98" s="283"/>
      <c r="M98" s="284"/>
      <c r="N98" s="46"/>
      <c r="O98" s="49"/>
      <c r="P98" s="49"/>
      <c r="Q98" s="49"/>
      <c r="R98" s="49"/>
      <c r="S98" s="47"/>
    </row>
    <row r="99" spans="1:19" s="1" customFormat="1" ht="20.399999999999999" customHeight="1">
      <c r="A99" s="314"/>
      <c r="B99" s="144">
        <v>6</v>
      </c>
      <c r="C99" s="278"/>
      <c r="D99" s="279"/>
      <c r="E99" s="279"/>
      <c r="F99" s="279"/>
      <c r="G99" s="280"/>
      <c r="H99" s="281"/>
      <c r="I99" s="282"/>
      <c r="J99" s="283"/>
      <c r="K99" s="283"/>
      <c r="L99" s="283"/>
      <c r="M99" s="284"/>
      <c r="N99" s="46"/>
      <c r="O99" s="49"/>
      <c r="P99" s="49"/>
      <c r="Q99" s="49"/>
      <c r="R99" s="49"/>
      <c r="S99" s="47"/>
    </row>
    <row r="100" spans="1:19" s="1" customFormat="1" ht="20.399999999999999" customHeight="1">
      <c r="A100" s="314"/>
      <c r="B100" s="144">
        <v>7</v>
      </c>
      <c r="C100" s="278"/>
      <c r="D100" s="279"/>
      <c r="E100" s="279"/>
      <c r="F100" s="279"/>
      <c r="G100" s="280"/>
      <c r="H100" s="281"/>
      <c r="I100" s="282"/>
      <c r="J100" s="283"/>
      <c r="K100" s="283"/>
      <c r="L100" s="283"/>
      <c r="M100" s="284"/>
      <c r="N100" s="46"/>
      <c r="O100" s="49"/>
      <c r="P100" s="49"/>
      <c r="Q100" s="49"/>
      <c r="R100" s="49"/>
      <c r="S100" s="47"/>
    </row>
    <row r="101" spans="1:19" s="1" customFormat="1" ht="20.399999999999999" customHeight="1">
      <c r="A101" s="314"/>
      <c r="B101" s="144">
        <v>8</v>
      </c>
      <c r="C101" s="278"/>
      <c r="D101" s="279"/>
      <c r="E101" s="279"/>
      <c r="F101" s="279"/>
      <c r="G101" s="280"/>
      <c r="H101" s="281"/>
      <c r="I101" s="282"/>
      <c r="J101" s="283"/>
      <c r="K101" s="283"/>
      <c r="L101" s="283"/>
      <c r="M101" s="284"/>
      <c r="N101" s="46"/>
      <c r="O101" s="49"/>
      <c r="P101" s="49"/>
      <c r="Q101" s="49"/>
      <c r="R101" s="49"/>
      <c r="S101" s="47"/>
    </row>
    <row r="102" spans="1:19" s="1" customFormat="1" ht="20.399999999999999" customHeight="1">
      <c r="A102" s="314"/>
      <c r="B102" s="144">
        <v>9</v>
      </c>
      <c r="C102" s="278"/>
      <c r="D102" s="279"/>
      <c r="E102" s="279"/>
      <c r="F102" s="285"/>
      <c r="G102" s="280"/>
      <c r="H102" s="281"/>
      <c r="I102" s="286"/>
      <c r="J102" s="287"/>
      <c r="K102" s="287"/>
      <c r="L102" s="287"/>
      <c r="M102" s="288"/>
      <c r="N102" s="46"/>
      <c r="O102" s="49"/>
      <c r="P102" s="49"/>
      <c r="Q102" s="49"/>
      <c r="R102" s="49"/>
      <c r="S102" s="47"/>
    </row>
    <row r="103" spans="1:19" s="1" customFormat="1" ht="20.399999999999999" customHeight="1" thickBot="1">
      <c r="A103" s="314"/>
      <c r="B103" s="144">
        <v>10</v>
      </c>
      <c r="C103" s="289"/>
      <c r="D103" s="290"/>
      <c r="E103" s="290"/>
      <c r="F103" s="290"/>
      <c r="G103" s="291"/>
      <c r="H103" s="292"/>
      <c r="I103" s="293"/>
      <c r="J103" s="294"/>
      <c r="K103" s="294"/>
      <c r="L103" s="294"/>
      <c r="M103" s="295"/>
      <c r="N103" s="46"/>
      <c r="O103" s="49"/>
      <c r="P103" s="49"/>
      <c r="Q103" s="49"/>
      <c r="R103" s="49"/>
      <c r="S103" s="47"/>
    </row>
    <row r="104" spans="1:19" s="1" customFormat="1" ht="33" customHeight="1" thickBot="1">
      <c r="A104" s="314"/>
      <c r="B104" s="258" t="s">
        <v>118</v>
      </c>
      <c r="C104" s="259"/>
      <c r="D104" s="259"/>
      <c r="E104" s="259"/>
      <c r="F104" s="260"/>
      <c r="G104" s="274">
        <f>COUNTIF(I94:M103,"自動車（病院・診療所）")</f>
        <v>0</v>
      </c>
      <c r="H104" s="275"/>
      <c r="I104" s="258" t="s">
        <v>14</v>
      </c>
      <c r="J104" s="260"/>
      <c r="K104" s="263">
        <f>17000*G104</f>
        <v>0</v>
      </c>
      <c r="L104" s="264"/>
      <c r="M104" s="120" t="s">
        <v>11</v>
      </c>
      <c r="N104" s="49"/>
      <c r="O104" s="49"/>
      <c r="P104" s="49"/>
      <c r="Q104" s="49"/>
      <c r="R104" s="49"/>
      <c r="S104" s="47"/>
    </row>
    <row r="105" spans="1:19" s="1" customFormat="1" ht="33" customHeight="1" thickBot="1">
      <c r="A105" s="314"/>
      <c r="B105" s="258" t="s">
        <v>119</v>
      </c>
      <c r="C105" s="259"/>
      <c r="D105" s="259"/>
      <c r="E105" s="259"/>
      <c r="F105" s="260"/>
      <c r="G105" s="274">
        <f>COUNTIF(I94:M103,"自動車（通所系）")</f>
        <v>0</v>
      </c>
      <c r="H105" s="275"/>
      <c r="I105" s="258" t="s">
        <v>14</v>
      </c>
      <c r="J105" s="260"/>
      <c r="K105" s="263">
        <f>18000*G105</f>
        <v>0</v>
      </c>
      <c r="L105" s="264"/>
      <c r="M105" s="120" t="s">
        <v>11</v>
      </c>
      <c r="N105" s="49"/>
      <c r="O105" s="49"/>
      <c r="P105" s="49"/>
      <c r="Q105" s="49"/>
      <c r="R105" s="49"/>
      <c r="S105" s="47"/>
    </row>
    <row r="106" spans="1:19" s="1" customFormat="1" ht="33" customHeight="1" thickBot="1">
      <c r="A106" s="314"/>
      <c r="B106" s="258" t="s">
        <v>120</v>
      </c>
      <c r="C106" s="259"/>
      <c r="D106" s="259"/>
      <c r="E106" s="259"/>
      <c r="F106" s="260"/>
      <c r="G106" s="276">
        <f>COUNTIF(I94:M103,"自動車（入所系）")</f>
        <v>0</v>
      </c>
      <c r="H106" s="277"/>
      <c r="I106" s="258" t="s">
        <v>14</v>
      </c>
      <c r="J106" s="260"/>
      <c r="K106" s="263">
        <f>11000*G106</f>
        <v>0</v>
      </c>
      <c r="L106" s="264"/>
      <c r="M106" s="120" t="s">
        <v>11</v>
      </c>
      <c r="N106" s="49"/>
      <c r="O106" s="49"/>
      <c r="P106" s="49"/>
      <c r="Q106" s="49"/>
      <c r="R106" s="49"/>
      <c r="S106" s="47"/>
    </row>
    <row r="107" spans="1:19" s="1" customFormat="1" ht="33" customHeight="1" thickBot="1">
      <c r="A107" s="314"/>
      <c r="B107" s="258" t="s">
        <v>121</v>
      </c>
      <c r="C107" s="259"/>
      <c r="D107" s="259"/>
      <c r="E107" s="259"/>
      <c r="F107" s="259"/>
      <c r="G107" s="274">
        <f>COUNTIF(I94:M103,"自動車（訪問系）")</f>
        <v>0</v>
      </c>
      <c r="H107" s="275"/>
      <c r="I107" s="259" t="s">
        <v>14</v>
      </c>
      <c r="J107" s="260"/>
      <c r="K107" s="263">
        <f>11000*G107</f>
        <v>0</v>
      </c>
      <c r="L107" s="264"/>
      <c r="M107" s="120" t="s">
        <v>11</v>
      </c>
      <c r="N107" s="49"/>
      <c r="P107" s="49"/>
      <c r="Q107" s="49"/>
      <c r="R107" s="49"/>
      <c r="S107" s="47"/>
    </row>
    <row r="108" spans="1:19" s="1" customFormat="1" ht="33" customHeight="1" thickBot="1">
      <c r="A108" s="314"/>
      <c r="B108" s="258" t="s">
        <v>123</v>
      </c>
      <c r="C108" s="259"/>
      <c r="D108" s="259"/>
      <c r="E108" s="259"/>
      <c r="F108" s="260"/>
      <c r="G108" s="261">
        <f>COUNTIF(I92:M101,"自動二輪車等（病院・診療所）")</f>
        <v>0</v>
      </c>
      <c r="H108" s="262"/>
      <c r="I108" s="258" t="s">
        <v>14</v>
      </c>
      <c r="J108" s="260"/>
      <c r="K108" s="263">
        <f>4700*G108</f>
        <v>0</v>
      </c>
      <c r="L108" s="264"/>
      <c r="M108" s="120" t="s">
        <v>11</v>
      </c>
      <c r="N108" s="49"/>
      <c r="O108" s="49"/>
      <c r="P108" s="49"/>
      <c r="Q108" s="49"/>
      <c r="R108" s="49"/>
      <c r="S108" s="47"/>
    </row>
    <row r="109" spans="1:19" s="1" customFormat="1" ht="33" customHeight="1" thickBot="1">
      <c r="A109" s="314"/>
      <c r="B109" s="258" t="s">
        <v>124</v>
      </c>
      <c r="C109" s="259"/>
      <c r="D109" s="259"/>
      <c r="E109" s="259"/>
      <c r="F109" s="260"/>
      <c r="G109" s="261">
        <f>COUNTIF(I94:M103,"自動二輪車等（訪問系）")</f>
        <v>0</v>
      </c>
      <c r="H109" s="262"/>
      <c r="I109" s="258" t="s">
        <v>14</v>
      </c>
      <c r="J109" s="260"/>
      <c r="K109" s="263">
        <f>3000*G109</f>
        <v>0</v>
      </c>
      <c r="L109" s="264"/>
      <c r="M109" s="120" t="s">
        <v>11</v>
      </c>
      <c r="N109" s="49"/>
      <c r="P109" s="49"/>
      <c r="Q109" s="49"/>
      <c r="R109" s="49"/>
      <c r="S109" s="47"/>
    </row>
    <row r="110" spans="1:19" s="1" customFormat="1" ht="28.5" customHeight="1" thickBot="1">
      <c r="A110" s="315"/>
      <c r="B110" s="265" t="s">
        <v>97</v>
      </c>
      <c r="C110" s="266"/>
      <c r="D110" s="266"/>
      <c r="E110" s="266"/>
      <c r="F110" s="267"/>
      <c r="G110" s="268">
        <f>SUM(G104:H109)</f>
        <v>0</v>
      </c>
      <c r="H110" s="269"/>
      <c r="I110" s="270" t="s">
        <v>98</v>
      </c>
      <c r="J110" s="271"/>
      <c r="K110" s="272">
        <f>SUM(K104:L109)</f>
        <v>0</v>
      </c>
      <c r="L110" s="273"/>
      <c r="M110" s="106" t="s">
        <v>11</v>
      </c>
      <c r="N110" s="49"/>
      <c r="O110" s="49"/>
      <c r="P110" s="49"/>
      <c r="Q110" s="49"/>
      <c r="R110" s="49"/>
      <c r="S110" s="47"/>
    </row>
    <row r="111" spans="1:19" s="1" customFormat="1" ht="21.45" customHeight="1" thickBot="1">
      <c r="A111" s="63"/>
      <c r="B111" s="19" t="s">
        <v>116</v>
      </c>
      <c r="C111" s="49"/>
      <c r="D111" s="7"/>
      <c r="E111" s="7"/>
      <c r="F111" s="7"/>
      <c r="G111" s="7"/>
      <c r="H111" s="7"/>
      <c r="I111" s="7"/>
      <c r="J111" s="7"/>
      <c r="K111" s="7"/>
      <c r="L111" s="7"/>
      <c r="M111" s="7"/>
      <c r="N111" s="7"/>
      <c r="O111" s="7"/>
      <c r="P111" s="244" t="s">
        <v>115</v>
      </c>
      <c r="Q111" s="244"/>
      <c r="R111" s="8"/>
      <c r="S111" s="47"/>
    </row>
    <row r="112" spans="1:19" s="1" customFormat="1" ht="21.45" customHeight="1" thickBot="1">
      <c r="A112" s="63"/>
      <c r="B112" s="117"/>
      <c r="C112" s="49"/>
      <c r="D112" s="7"/>
      <c r="E112" s="7"/>
      <c r="F112" s="7"/>
      <c r="G112" s="7"/>
      <c r="H112" s="7"/>
      <c r="I112" s="7"/>
      <c r="J112" s="7"/>
      <c r="K112" s="7"/>
      <c r="L112" s="7"/>
      <c r="M112" s="7"/>
      <c r="N112" s="7"/>
      <c r="O112" s="7"/>
      <c r="P112" s="245">
        <f>SUM(G107,G109)</f>
        <v>0</v>
      </c>
      <c r="Q112" s="246"/>
      <c r="R112" s="8"/>
      <c r="S112" s="47"/>
    </row>
    <row r="113" spans="1:19" s="1" customFormat="1" ht="20.399999999999999" customHeight="1" thickBot="1">
      <c r="A113" s="63"/>
      <c r="B113" s="112" t="s">
        <v>78</v>
      </c>
      <c r="C113" s="113"/>
      <c r="D113" s="114"/>
      <c r="E113" s="114"/>
      <c r="F113" s="114"/>
      <c r="G113" s="111"/>
      <c r="H113" s="111"/>
      <c r="I113" s="111"/>
      <c r="J113" s="111"/>
      <c r="K113" s="111"/>
      <c r="L113" s="111"/>
      <c r="M113" s="111"/>
      <c r="N113" s="111"/>
      <c r="O113" s="111"/>
      <c r="P113" s="111"/>
      <c r="Q113" s="111"/>
      <c r="R113" s="11"/>
      <c r="S113" s="64"/>
    </row>
    <row r="114" spans="1:19" s="1" customFormat="1" ht="33" customHeight="1" thickBot="1">
      <c r="A114" s="63"/>
      <c r="B114" s="118" t="s">
        <v>77</v>
      </c>
      <c r="C114" s="119"/>
      <c r="D114" s="247" t="s">
        <v>66</v>
      </c>
      <c r="E114" s="247"/>
      <c r="F114" s="248" t="s">
        <v>67</v>
      </c>
      <c r="G114" s="249"/>
      <c r="H114" s="249"/>
      <c r="I114" s="250"/>
      <c r="J114" s="251" t="s">
        <v>70</v>
      </c>
      <c r="K114" s="252"/>
      <c r="L114" s="252"/>
      <c r="M114" s="253"/>
      <c r="N114" s="254" t="s">
        <v>96</v>
      </c>
      <c r="O114" s="255"/>
      <c r="P114" s="256" t="s">
        <v>79</v>
      </c>
      <c r="Q114" s="257"/>
      <c r="R114" s="11"/>
      <c r="S114" s="47"/>
    </row>
    <row r="115" spans="1:19" s="1" customFormat="1" ht="19.5" customHeight="1" thickBot="1">
      <c r="A115" s="63"/>
      <c r="B115" s="234" t="s">
        <v>75</v>
      </c>
      <c r="C115" s="235"/>
      <c r="D115" s="236" t="s">
        <v>71</v>
      </c>
      <c r="E115" s="237"/>
      <c r="F115" s="238" t="s">
        <v>68</v>
      </c>
      <c r="G115" s="239"/>
      <c r="H115" s="239"/>
      <c r="I115" s="240"/>
      <c r="J115" s="236" t="s">
        <v>69</v>
      </c>
      <c r="K115" s="241"/>
      <c r="L115" s="241"/>
      <c r="M115" s="237"/>
      <c r="N115" s="238" t="s">
        <v>72</v>
      </c>
      <c r="O115" s="239"/>
      <c r="P115" s="242" t="s">
        <v>80</v>
      </c>
      <c r="Q115" s="243"/>
      <c r="R115" s="11"/>
      <c r="S115" s="47"/>
    </row>
    <row r="116" spans="1:19" s="1" customFormat="1" ht="21.75" customHeight="1" thickBot="1">
      <c r="A116" s="63"/>
      <c r="B116" s="140"/>
      <c r="C116" s="141" t="s">
        <v>76</v>
      </c>
      <c r="D116" s="225"/>
      <c r="E116" s="225"/>
      <c r="F116" s="226"/>
      <c r="G116" s="227"/>
      <c r="H116" s="227"/>
      <c r="I116" s="228"/>
      <c r="J116" s="226"/>
      <c r="K116" s="227"/>
      <c r="L116" s="227"/>
      <c r="M116" s="228"/>
      <c r="N116" s="229" t="e">
        <f>ROUNDUP(F116/J116,0)</f>
        <v>#DIV/0!</v>
      </c>
      <c r="O116" s="230"/>
      <c r="P116" s="231" t="e">
        <f>N116</f>
        <v>#DIV/0!</v>
      </c>
      <c r="Q116" s="232"/>
      <c r="R116" s="11"/>
      <c r="S116" s="47"/>
    </row>
    <row r="117" spans="1:19" s="20" customFormat="1" ht="20.399999999999999" customHeight="1">
      <c r="A117" s="142"/>
      <c r="B117" s="145" t="s">
        <v>64</v>
      </c>
      <c r="C117" s="38" t="s">
        <v>107</v>
      </c>
      <c r="D117" s="146"/>
      <c r="E117" s="146"/>
      <c r="F117" s="146"/>
      <c r="G117" s="146"/>
      <c r="H117" s="146"/>
      <c r="I117" s="146"/>
      <c r="J117" s="146"/>
      <c r="K117" s="146"/>
      <c r="L117" s="146"/>
      <c r="M117" s="146"/>
      <c r="N117" s="146"/>
      <c r="O117" s="146"/>
      <c r="P117" s="146"/>
      <c r="Q117" s="17"/>
      <c r="R117" s="146"/>
      <c r="S117" s="147"/>
    </row>
    <row r="118" spans="1:19" s="20" customFormat="1" ht="20.399999999999999" customHeight="1">
      <c r="A118" s="142"/>
      <c r="B118" s="145"/>
      <c r="C118" s="38" t="s">
        <v>74</v>
      </c>
      <c r="D118" s="146"/>
      <c r="E118" s="146"/>
      <c r="F118" s="146"/>
      <c r="G118" s="146"/>
      <c r="H118" s="146"/>
      <c r="I118" s="146"/>
      <c r="J118" s="146"/>
      <c r="K118" s="146"/>
      <c r="L118" s="146"/>
      <c r="M118" s="146"/>
      <c r="N118" s="146"/>
      <c r="O118" s="146"/>
      <c r="P118" s="146"/>
      <c r="Q118" s="17"/>
      <c r="R118" s="146"/>
      <c r="S118" s="147"/>
    </row>
    <row r="119" spans="1:19" s="20" customFormat="1" ht="20.399999999999999" customHeight="1">
      <c r="A119" s="142"/>
      <c r="B119" s="145"/>
      <c r="C119" s="38" t="s">
        <v>73</v>
      </c>
      <c r="D119" s="146"/>
      <c r="E119" s="146"/>
      <c r="F119" s="146"/>
      <c r="G119" s="146"/>
      <c r="H119" s="146"/>
      <c r="I119" s="146"/>
      <c r="J119" s="146"/>
      <c r="K119" s="146"/>
      <c r="L119" s="146"/>
      <c r="M119" s="146"/>
      <c r="N119" s="146"/>
      <c r="O119" s="146"/>
      <c r="P119" s="146"/>
      <c r="Q119" s="17"/>
      <c r="R119" s="146"/>
      <c r="S119" s="147"/>
    </row>
    <row r="120" spans="1:19" s="1" customFormat="1" ht="21.45" customHeight="1">
      <c r="A120" s="63"/>
      <c r="B120" s="19"/>
      <c r="C120" s="137"/>
      <c r="D120" s="137"/>
      <c r="E120" s="137"/>
      <c r="F120" s="137"/>
      <c r="G120" s="137"/>
      <c r="H120" s="137"/>
      <c r="I120" s="137"/>
      <c r="J120" s="137"/>
      <c r="K120" s="137"/>
      <c r="L120" s="137"/>
      <c r="M120" s="137"/>
      <c r="N120" s="137"/>
      <c r="O120" s="137"/>
      <c r="P120" s="137"/>
      <c r="Q120" s="137"/>
      <c r="R120" s="137"/>
      <c r="S120" s="116"/>
    </row>
    <row r="121" spans="1:19" s="34" customFormat="1" ht="18.45" customHeight="1">
      <c r="A121" s="65"/>
      <c r="B121" s="39" t="s">
        <v>21</v>
      </c>
      <c r="C121" s="18"/>
      <c r="D121" s="36"/>
      <c r="E121" s="36"/>
      <c r="F121" s="36"/>
      <c r="G121" s="36"/>
      <c r="H121" s="36"/>
      <c r="I121" s="36"/>
      <c r="J121" s="36"/>
      <c r="K121" s="36"/>
      <c r="L121" s="36"/>
      <c r="M121" s="36"/>
      <c r="N121" s="36"/>
      <c r="O121" s="36"/>
      <c r="P121" s="36"/>
      <c r="Q121" s="33"/>
      <c r="R121" s="36"/>
      <c r="S121" s="66"/>
    </row>
    <row r="122" spans="1:19" s="34" customFormat="1" ht="18.45" customHeight="1">
      <c r="A122" s="65"/>
      <c r="B122" s="39" t="s">
        <v>46</v>
      </c>
      <c r="C122" s="18"/>
      <c r="D122" s="36"/>
      <c r="E122" s="36"/>
      <c r="F122" s="36"/>
      <c r="G122" s="36"/>
      <c r="H122" s="36"/>
      <c r="I122" s="36"/>
      <c r="J122" s="36"/>
      <c r="K122" s="36"/>
      <c r="L122" s="36"/>
      <c r="M122" s="36"/>
      <c r="N122" s="36"/>
      <c r="O122" s="36"/>
      <c r="P122" s="36"/>
      <c r="Q122" s="33"/>
      <c r="R122" s="36"/>
      <c r="S122" s="66"/>
    </row>
    <row r="123" spans="1:19" s="34" customFormat="1" ht="18.45" customHeight="1">
      <c r="A123" s="65"/>
      <c r="B123" s="39" t="s">
        <v>106</v>
      </c>
      <c r="C123" s="18"/>
      <c r="D123" s="36"/>
      <c r="E123" s="36"/>
      <c r="F123" s="36"/>
      <c r="G123" s="36"/>
      <c r="H123" s="36"/>
      <c r="I123" s="36"/>
      <c r="J123" s="36"/>
      <c r="K123" s="36"/>
      <c r="L123" s="36"/>
      <c r="M123" s="36"/>
      <c r="N123" s="36"/>
      <c r="O123" s="36"/>
      <c r="P123" s="36"/>
      <c r="Q123" s="33"/>
      <c r="R123" s="36"/>
      <c r="S123" s="66"/>
    </row>
    <row r="124" spans="1:19" s="34" customFormat="1" ht="18.45" customHeight="1">
      <c r="A124" s="65"/>
      <c r="B124" s="39"/>
      <c r="C124" s="18"/>
      <c r="D124" s="36"/>
      <c r="E124" s="36"/>
      <c r="F124" s="36"/>
      <c r="G124" s="36"/>
      <c r="H124" s="36"/>
      <c r="I124" s="36"/>
      <c r="J124" s="36"/>
      <c r="K124" s="36"/>
      <c r="L124" s="36"/>
      <c r="M124" s="36"/>
      <c r="N124" s="36"/>
      <c r="O124" s="36"/>
      <c r="P124" s="36"/>
      <c r="Q124" s="33"/>
      <c r="R124" s="36"/>
      <c r="S124" s="66"/>
    </row>
    <row r="125" spans="1:19" s="34" customFormat="1" ht="18" customHeight="1">
      <c r="A125" s="65"/>
      <c r="B125" s="18" t="s">
        <v>9</v>
      </c>
      <c r="C125" s="39"/>
      <c r="D125" s="36"/>
      <c r="E125" s="36"/>
      <c r="F125" s="36"/>
      <c r="G125" s="36"/>
      <c r="H125" s="36"/>
      <c r="I125" s="36"/>
      <c r="J125" s="36"/>
      <c r="K125" s="36"/>
      <c r="L125" s="36"/>
      <c r="M125" s="36"/>
      <c r="N125" s="36"/>
      <c r="O125" s="36"/>
      <c r="P125" s="36"/>
      <c r="Q125" s="33"/>
      <c r="R125" s="36"/>
      <c r="S125" s="66"/>
    </row>
    <row r="126" spans="1:19" s="34" customFormat="1" ht="18" customHeight="1">
      <c r="A126" s="65"/>
      <c r="B126" s="18" t="s">
        <v>10</v>
      </c>
      <c r="C126" s="39"/>
      <c r="D126" s="36"/>
      <c r="E126" s="36"/>
      <c r="F126" s="36"/>
      <c r="G126" s="36"/>
      <c r="H126" s="36"/>
      <c r="I126" s="36"/>
      <c r="J126" s="36"/>
      <c r="K126" s="36"/>
      <c r="L126" s="36"/>
      <c r="M126" s="36"/>
      <c r="N126" s="36"/>
      <c r="O126" s="36"/>
      <c r="P126" s="36"/>
      <c r="Q126" s="33"/>
      <c r="R126" s="36"/>
      <c r="S126" s="66"/>
    </row>
    <row r="127" spans="1:19" s="34" customFormat="1" ht="18.600000000000001" customHeight="1">
      <c r="A127" s="65"/>
      <c r="B127" s="33" t="s">
        <v>36</v>
      </c>
      <c r="C127" s="39"/>
      <c r="D127" s="36"/>
      <c r="E127" s="36"/>
      <c r="F127" s="36"/>
      <c r="G127" s="36"/>
      <c r="H127" s="36"/>
      <c r="I127" s="36"/>
      <c r="J127" s="36"/>
      <c r="K127" s="36"/>
      <c r="L127" s="36"/>
      <c r="M127" s="36"/>
      <c r="N127" s="36"/>
      <c r="O127" s="36"/>
      <c r="P127" s="36"/>
      <c r="Q127" s="33"/>
      <c r="R127" s="36"/>
      <c r="S127" s="66"/>
    </row>
    <row r="128" spans="1:19" s="34" customFormat="1" ht="37.5" customHeight="1">
      <c r="A128" s="65"/>
      <c r="B128" s="58"/>
      <c r="C128" s="233" t="s">
        <v>27</v>
      </c>
      <c r="D128" s="233"/>
      <c r="E128" s="233"/>
      <c r="F128" s="233"/>
      <c r="G128" s="233"/>
      <c r="H128" s="233"/>
      <c r="I128" s="233"/>
      <c r="J128" s="233"/>
      <c r="K128" s="233"/>
      <c r="L128" s="233"/>
      <c r="M128" s="233"/>
      <c r="N128" s="233"/>
      <c r="O128" s="233"/>
      <c r="P128" s="233"/>
      <c r="Q128" s="233"/>
      <c r="R128" s="233"/>
      <c r="S128" s="66"/>
    </row>
    <row r="129" spans="1:16384" s="34" customFormat="1" ht="18.600000000000001" customHeight="1">
      <c r="A129" s="65"/>
      <c r="B129" s="58"/>
      <c r="C129" s="39" t="s">
        <v>128</v>
      </c>
      <c r="D129" s="36"/>
      <c r="E129" s="36"/>
      <c r="F129" s="36"/>
      <c r="G129" s="36"/>
      <c r="H129" s="36"/>
      <c r="I129" s="36"/>
      <c r="J129" s="36"/>
      <c r="K129" s="36"/>
      <c r="L129" s="36"/>
      <c r="M129" s="36"/>
      <c r="N129" s="36"/>
      <c r="O129" s="36"/>
      <c r="P129" s="36"/>
      <c r="Q129" s="33"/>
      <c r="R129" s="36"/>
      <c r="S129" s="66"/>
    </row>
    <row r="130" spans="1:16384" s="34" customFormat="1" ht="18.600000000000001" customHeight="1">
      <c r="A130" s="65"/>
      <c r="B130" s="58"/>
      <c r="C130" s="39" t="s">
        <v>28</v>
      </c>
      <c r="D130" s="36"/>
      <c r="E130" s="36"/>
      <c r="F130" s="36"/>
      <c r="G130" s="36"/>
      <c r="H130" s="36"/>
      <c r="I130" s="36"/>
      <c r="J130" s="36"/>
      <c r="K130" s="36"/>
      <c r="L130" s="36"/>
      <c r="M130" s="36"/>
      <c r="N130" s="36"/>
      <c r="O130" s="36"/>
      <c r="P130" s="36"/>
      <c r="Q130" s="33"/>
      <c r="R130" s="36"/>
      <c r="S130" s="66"/>
    </row>
    <row r="131" spans="1:16384" s="1" customFormat="1" ht="18.45" customHeight="1" thickBot="1">
      <c r="A131" s="67"/>
      <c r="B131" s="68"/>
      <c r="C131" s="11"/>
      <c r="D131" s="11"/>
      <c r="E131" s="11"/>
      <c r="F131" s="11"/>
      <c r="G131" s="11"/>
      <c r="H131" s="11"/>
      <c r="I131" s="11"/>
      <c r="J131" s="11"/>
      <c r="K131" s="11"/>
      <c r="L131" s="11"/>
      <c r="M131" s="11"/>
      <c r="N131" s="11"/>
      <c r="O131" s="11"/>
      <c r="P131" s="11"/>
      <c r="Q131" s="11"/>
      <c r="R131" s="11"/>
      <c r="S131" s="64"/>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7" t="s">
        <v>19</v>
      </c>
      <c r="B132" s="208"/>
      <c r="C132" s="208"/>
      <c r="D132" s="208"/>
      <c r="E132" s="208"/>
      <c r="F132" s="208"/>
      <c r="G132" s="208"/>
      <c r="H132" s="208"/>
      <c r="I132" s="208"/>
      <c r="J132" s="208"/>
      <c r="K132" s="208"/>
      <c r="L132" s="208"/>
      <c r="M132" s="208"/>
      <c r="N132" s="208"/>
      <c r="O132" s="208"/>
      <c r="P132" s="208"/>
      <c r="Q132" s="208"/>
      <c r="R132" s="208"/>
      <c r="S132" s="209"/>
    </row>
    <row r="133" spans="1:16384" s="59" customFormat="1" ht="12" customHeight="1" thickBot="1">
      <c r="A133" s="96"/>
      <c r="B133" s="97"/>
      <c r="C133" s="97"/>
      <c r="D133" s="97"/>
      <c r="E133" s="97"/>
      <c r="F133" s="97"/>
      <c r="G133" s="97"/>
      <c r="H133" s="97"/>
      <c r="I133" s="97"/>
      <c r="J133" s="97"/>
      <c r="K133" s="97"/>
      <c r="L133" s="97"/>
      <c r="M133" s="97"/>
      <c r="N133" s="97"/>
      <c r="O133" s="97"/>
      <c r="P133" s="97"/>
      <c r="Q133" s="97"/>
      <c r="R133" s="97"/>
      <c r="S133" s="98"/>
    </row>
    <row r="134" spans="1:16384" s="43" customFormat="1" ht="28.2" customHeight="1" thickTop="1">
      <c r="A134" s="99"/>
      <c r="B134" s="210" t="s">
        <v>60</v>
      </c>
      <c r="C134" s="210"/>
      <c r="D134" s="211">
        <f>E42+IF(D78="",0,(IF(D78&gt;=50000,D78)))</f>
        <v>190000</v>
      </c>
      <c r="E134" s="211"/>
      <c r="F134" s="211"/>
      <c r="G134" s="61"/>
      <c r="H134" s="212" t="s">
        <v>37</v>
      </c>
      <c r="I134" s="213"/>
      <c r="J134" s="213"/>
      <c r="K134" s="213"/>
      <c r="L134" s="213"/>
      <c r="M134" s="213"/>
      <c r="N134" s="214"/>
      <c r="O134" s="218">
        <f>SUM(D134:F135)</f>
        <v>190000</v>
      </c>
      <c r="P134" s="218"/>
      <c r="Q134" s="219"/>
      <c r="R134" s="100"/>
      <c r="S134" s="101"/>
    </row>
    <row r="135" spans="1:16384" s="43" customFormat="1" ht="28.2" customHeight="1" thickBot="1">
      <c r="A135" s="99"/>
      <c r="B135" s="210" t="s">
        <v>61</v>
      </c>
      <c r="C135" s="210"/>
      <c r="D135" s="222">
        <f>K110</f>
        <v>0</v>
      </c>
      <c r="E135" s="223"/>
      <c r="F135" s="224"/>
      <c r="G135" s="61"/>
      <c r="H135" s="215"/>
      <c r="I135" s="216"/>
      <c r="J135" s="216"/>
      <c r="K135" s="216"/>
      <c r="L135" s="216"/>
      <c r="M135" s="216"/>
      <c r="N135" s="217"/>
      <c r="O135" s="220"/>
      <c r="P135" s="220"/>
      <c r="Q135" s="221"/>
      <c r="R135" s="100"/>
      <c r="S135" s="101"/>
    </row>
    <row r="136" spans="1:16384" s="43" customFormat="1" ht="22.8" thickTop="1">
      <c r="A136" s="99"/>
      <c r="B136" s="203"/>
      <c r="C136" s="204"/>
      <c r="D136" s="205"/>
      <c r="E136" s="206"/>
      <c r="F136" s="206"/>
      <c r="G136" s="100"/>
      <c r="H136" s="100"/>
      <c r="I136" s="100"/>
      <c r="J136" s="100"/>
      <c r="K136" s="100"/>
      <c r="L136" s="100"/>
      <c r="M136" s="100"/>
      <c r="N136" s="100"/>
      <c r="O136" s="100"/>
      <c r="P136" s="100"/>
      <c r="Q136" s="100"/>
      <c r="R136" s="61" t="s">
        <v>20</v>
      </c>
      <c r="S136" s="101"/>
    </row>
    <row r="137" spans="1:16384" ht="18.600000000000001" thickBot="1">
      <c r="A137" s="102"/>
      <c r="B137" s="103"/>
      <c r="C137" s="103"/>
      <c r="D137" s="103"/>
      <c r="E137" s="103"/>
      <c r="F137" s="103"/>
      <c r="G137" s="103"/>
      <c r="H137" s="103"/>
      <c r="I137" s="103"/>
      <c r="J137" s="103"/>
      <c r="K137" s="103"/>
      <c r="L137" s="103"/>
      <c r="M137" s="103"/>
      <c r="N137" s="103"/>
      <c r="O137" s="103"/>
      <c r="P137" s="103"/>
      <c r="Q137" s="103"/>
      <c r="R137" s="103"/>
      <c r="S137" s="104"/>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A132:S132"/>
    <mergeCell ref="A34:S34"/>
    <mergeCell ref="E39:G39"/>
    <mergeCell ref="K41:M41"/>
    <mergeCell ref="K39:M39"/>
    <mergeCell ref="H39:J39"/>
    <mergeCell ref="B46:C46"/>
    <mergeCell ref="B47:C47"/>
    <mergeCell ref="B108:F108"/>
    <mergeCell ref="G108:H108"/>
    <mergeCell ref="I108:J108"/>
    <mergeCell ref="K108:L108"/>
    <mergeCell ref="B79:S79"/>
    <mergeCell ref="B77:F77"/>
    <mergeCell ref="B78:C78"/>
    <mergeCell ref="B76:F76"/>
    <mergeCell ref="D78:E78"/>
    <mergeCell ref="B57:C57"/>
    <mergeCell ref="B35:S36"/>
    <mergeCell ref="B37:S37"/>
    <mergeCell ref="B53:C53"/>
    <mergeCell ref="B54:C54"/>
    <mergeCell ref="C128:R128"/>
    <mergeCell ref="C102:F102"/>
    <mergeCell ref="Q4:S4"/>
    <mergeCell ref="K18:N18"/>
    <mergeCell ref="K19:N19"/>
    <mergeCell ref="O19:R19"/>
    <mergeCell ref="B136:C136"/>
    <mergeCell ref="D134:F134"/>
    <mergeCell ref="D136:F136"/>
    <mergeCell ref="B135:C135"/>
    <mergeCell ref="D135:F135"/>
    <mergeCell ref="A91:S91"/>
    <mergeCell ref="B134:C134"/>
    <mergeCell ref="O134:Q135"/>
    <mergeCell ref="H134:N135"/>
    <mergeCell ref="A93:A110"/>
    <mergeCell ref="B93:F93"/>
    <mergeCell ref="G93:H93"/>
    <mergeCell ref="I93:M93"/>
    <mergeCell ref="C94:F94"/>
    <mergeCell ref="G94:H94"/>
    <mergeCell ref="I94:M94"/>
    <mergeCell ref="C95:F95"/>
    <mergeCell ref="G95:H95"/>
    <mergeCell ref="I95:M95"/>
    <mergeCell ref="C96:F96"/>
    <mergeCell ref="B25:R25"/>
    <mergeCell ref="C28:S28"/>
    <mergeCell ref="C97:F97"/>
    <mergeCell ref="G99:H99"/>
    <mergeCell ref="R2:S2"/>
    <mergeCell ref="A3:S3"/>
    <mergeCell ref="D7:S7"/>
    <mergeCell ref="D8:S8"/>
    <mergeCell ref="D9:S9"/>
    <mergeCell ref="D10:S12"/>
    <mergeCell ref="C19:C20"/>
    <mergeCell ref="D20:S20"/>
    <mergeCell ref="D15:S15"/>
    <mergeCell ref="D17:S17"/>
    <mergeCell ref="A7:B22"/>
    <mergeCell ref="D16:S16"/>
    <mergeCell ref="E13:J13"/>
    <mergeCell ref="K21:N21"/>
    <mergeCell ref="C13:C14"/>
    <mergeCell ref="D14:S14"/>
    <mergeCell ref="D21:J21"/>
    <mergeCell ref="D22:J22"/>
    <mergeCell ref="O21:S21"/>
    <mergeCell ref="O22:S22"/>
    <mergeCell ref="E41:F41"/>
    <mergeCell ref="B40:D40"/>
    <mergeCell ref="B41:D41"/>
    <mergeCell ref="I97:M97"/>
    <mergeCell ref="C98:F98"/>
    <mergeCell ref="G98:H98"/>
    <mergeCell ref="I98:M98"/>
    <mergeCell ref="C99:F99"/>
    <mergeCell ref="C26:R26"/>
    <mergeCell ref="C29:R29"/>
    <mergeCell ref="C30:R30"/>
    <mergeCell ref="G96:H96"/>
    <mergeCell ref="I96:M96"/>
    <mergeCell ref="C101:F101"/>
    <mergeCell ref="G101:H101"/>
    <mergeCell ref="I101:M101"/>
    <mergeCell ref="I99:M99"/>
    <mergeCell ref="C100:F100"/>
    <mergeCell ref="G100:H100"/>
    <mergeCell ref="G97:H97"/>
    <mergeCell ref="D56:E56"/>
    <mergeCell ref="D57:E57"/>
    <mergeCell ref="D58:E58"/>
    <mergeCell ref="D59:E59"/>
    <mergeCell ref="D60:E60"/>
    <mergeCell ref="D61:E61"/>
    <mergeCell ref="D62:E62"/>
    <mergeCell ref="C71:S71"/>
    <mergeCell ref="I100:M100"/>
    <mergeCell ref="A1:C1"/>
    <mergeCell ref="B60:C60"/>
    <mergeCell ref="B61:C61"/>
    <mergeCell ref="B62:C62"/>
    <mergeCell ref="B58:C58"/>
    <mergeCell ref="B59:C59"/>
    <mergeCell ref="D18:F18"/>
    <mergeCell ref="G18:J18"/>
    <mergeCell ref="E19:J19"/>
    <mergeCell ref="C31:S31"/>
    <mergeCell ref="B56:C56"/>
    <mergeCell ref="B49:C49"/>
    <mergeCell ref="E42:I42"/>
    <mergeCell ref="H40:J40"/>
    <mergeCell ref="O39:P39"/>
    <mergeCell ref="H41:J41"/>
    <mergeCell ref="B50:C50"/>
    <mergeCell ref="K22:N22"/>
    <mergeCell ref="A33:S33"/>
    <mergeCell ref="D49:G49"/>
    <mergeCell ref="D50:G50"/>
    <mergeCell ref="K40:M40"/>
    <mergeCell ref="B39:D39"/>
    <mergeCell ref="E40:F40"/>
    <mergeCell ref="I103:M103"/>
    <mergeCell ref="B104:F104"/>
    <mergeCell ref="G104:H104"/>
    <mergeCell ref="I104:J104"/>
    <mergeCell ref="K104:L104"/>
    <mergeCell ref="G102:H102"/>
    <mergeCell ref="I102:M102"/>
    <mergeCell ref="K106:L106"/>
    <mergeCell ref="B107:F107"/>
    <mergeCell ref="G107:H107"/>
    <mergeCell ref="I107:J107"/>
    <mergeCell ref="K107:L107"/>
    <mergeCell ref="C103:F103"/>
    <mergeCell ref="G103:H103"/>
    <mergeCell ref="D116:E116"/>
    <mergeCell ref="F116:I116"/>
    <mergeCell ref="J116:M116"/>
    <mergeCell ref="N116:O116"/>
    <mergeCell ref="P116:Q116"/>
    <mergeCell ref="P112:Q112"/>
    <mergeCell ref="D114:E114"/>
    <mergeCell ref="F114:I114"/>
    <mergeCell ref="J114:M114"/>
    <mergeCell ref="N114:O114"/>
    <mergeCell ref="P114:Q114"/>
    <mergeCell ref="N115:O115"/>
    <mergeCell ref="D115:E115"/>
    <mergeCell ref="F115:I115"/>
    <mergeCell ref="J115:M115"/>
    <mergeCell ref="K13:M13"/>
    <mergeCell ref="N13:O13"/>
    <mergeCell ref="P13:Q13"/>
    <mergeCell ref="R13:S13"/>
    <mergeCell ref="O18:P18"/>
    <mergeCell ref="Q18:S18"/>
    <mergeCell ref="P115:Q115"/>
    <mergeCell ref="B110:F110"/>
    <mergeCell ref="G110:H110"/>
    <mergeCell ref="I110:J110"/>
    <mergeCell ref="K110:L110"/>
    <mergeCell ref="P111:Q111"/>
    <mergeCell ref="B109:F109"/>
    <mergeCell ref="G109:H109"/>
    <mergeCell ref="I109:J109"/>
    <mergeCell ref="K109:L109"/>
    <mergeCell ref="B115:C115"/>
    <mergeCell ref="B105:F105"/>
    <mergeCell ref="G105:H105"/>
    <mergeCell ref="I105:J105"/>
    <mergeCell ref="K105:L105"/>
    <mergeCell ref="B106:F106"/>
    <mergeCell ref="G106:H106"/>
    <mergeCell ref="I106:J106"/>
  </mergeCells>
  <phoneticPr fontId="1"/>
  <dataValidations count="1">
    <dataValidation type="list" allowBlank="1" showInputMessage="1" showErrorMessage="1" sqref="D50 B47 B50 K40:M41 B40:D41 I94:I103 C114 G94:G103" xr:uid="{801D2A1B-97BC-4BB0-A7A4-49FCB2D87D7D}">
      <formula1>#REF!</formula1>
    </dataValidation>
  </dataValidations>
  <hyperlinks>
    <hyperlink ref="O22" r:id="rId1" xr:uid="{8A774AAB-F007-4512-98E5-1C62896549E6}"/>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1</xdr:col>
                    <xdr:colOff>45720</xdr:colOff>
                    <xdr:row>70</xdr:row>
                    <xdr:rowOff>22860</xdr:rowOff>
                  </from>
                  <to>
                    <xdr:col>2</xdr:col>
                    <xdr:colOff>45720</xdr:colOff>
                    <xdr:row>70</xdr:row>
                    <xdr:rowOff>213360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1</xdr:col>
                    <xdr:colOff>38100</xdr:colOff>
                    <xdr:row>126</xdr:row>
                    <xdr:rowOff>198120</xdr:rowOff>
                  </from>
                  <to>
                    <xdr:col>2</xdr:col>
                    <xdr:colOff>441960</xdr:colOff>
                    <xdr:row>127</xdr:row>
                    <xdr:rowOff>236220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1</xdr:col>
                    <xdr:colOff>38100</xdr:colOff>
                    <xdr:row>128</xdr:row>
                    <xdr:rowOff>7620</xdr:rowOff>
                  </from>
                  <to>
                    <xdr:col>2</xdr:col>
                    <xdr:colOff>441960</xdr:colOff>
                    <xdr:row>129</xdr:row>
                    <xdr:rowOff>7620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1</xdr:col>
                    <xdr:colOff>38100</xdr:colOff>
                    <xdr:row>28</xdr:row>
                    <xdr:rowOff>99060</xdr:rowOff>
                  </from>
                  <to>
                    <xdr:col>2</xdr:col>
                    <xdr:colOff>38100</xdr:colOff>
                    <xdr:row>28</xdr:row>
                    <xdr:rowOff>327660</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1</xdr:col>
                    <xdr:colOff>38100</xdr:colOff>
                    <xdr:row>29</xdr:row>
                    <xdr:rowOff>175260</xdr:rowOff>
                  </from>
                  <to>
                    <xdr:col>2</xdr:col>
                    <xdr:colOff>38100</xdr:colOff>
                    <xdr:row>29</xdr:row>
                    <xdr:rowOff>403860</xdr:rowOff>
                  </to>
                </anchor>
              </controlPr>
            </control>
          </mc:Choice>
        </mc:AlternateContent>
        <mc:AlternateContent xmlns:mc="http://schemas.openxmlformats.org/markup-compatibility/2006">
          <mc:Choice Requires="x14">
            <control shapeId="1082" r:id="rId18" name="Check Box 58">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1085" r:id="rId19" name="Check Box 61">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1086" r:id="rId20" name="Check Box 62">
              <controlPr defaultSize="0" autoFill="0" autoLine="0" autoPict="0">
                <anchor moveWithCells="1">
                  <from>
                    <xdr:col>1</xdr:col>
                    <xdr:colOff>60960</xdr:colOff>
                    <xdr:row>30</xdr:row>
                    <xdr:rowOff>312420</xdr:rowOff>
                  </from>
                  <to>
                    <xdr:col>2</xdr:col>
                    <xdr:colOff>60960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FC78508-C8C2-4399-A889-FF02AB55129D}">
          <x14:formula1>
            <xm:f>'C:\Users\m-numata83\AppData\Local\Microsoft\Windows\INetCache\Content.Outlook\JRS3U9LQ\[R4.12.1JTB共有　03 別記様式 申請書.xlsx]分類'!#REF!</xm:f>
          </x14:formula1>
          <xm:sqref>Q18:S18 K18:N18</xm:sqref>
        </x14:dataValidation>
        <x14:dataValidation type="list" allowBlank="1" showInputMessage="1" showErrorMessage="1" xr:uid="{9D72E176-CDA6-41AE-A609-1876DAE198AF}">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 type="list" allowBlank="1" showInputMessage="1" showErrorMessage="1" xr:uid="{9233FD86-1B5E-4DBD-84C7-EE09C6ADD391}">
          <x14:formula1>
            <xm:f>分類!$B$2:$B$12</xm:f>
          </x14:formula1>
          <xm:sqref>D15:S15</xm:sqref>
        </x14:dataValidation>
        <x14:dataValidation type="list" allowBlank="1" showInputMessage="1" showErrorMessage="1" xr:uid="{D16A061B-C068-4728-A012-BF5119876E7D}">
          <x14:formula1>
            <xm:f>光熱費支援金基準額!$C$20:$C$22</xm:f>
          </x14:formula1>
          <xm:sqref>B77:F77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7E0E1-42E9-4E37-87B9-B539A33ECCC3}">
  <dimension ref="A1:E59"/>
  <sheetViews>
    <sheetView zoomScale="80" zoomScaleNormal="80" workbookViewId="0">
      <selection activeCell="A10" sqref="A10"/>
    </sheetView>
  </sheetViews>
  <sheetFormatPr defaultRowHeight="18"/>
  <cols>
    <col min="1" max="1" width="17.8984375" customWidth="1"/>
    <col min="2" max="2" width="35.8984375" customWidth="1"/>
    <col min="4" max="4" width="17.3984375" style="181" customWidth="1"/>
    <col min="5" max="5" width="56.69921875" style="187" bestFit="1" customWidth="1"/>
  </cols>
  <sheetData>
    <row r="1" spans="1:5" ht="18" customHeight="1">
      <c r="A1" s="489" t="s">
        <v>307</v>
      </c>
      <c r="B1" s="200" t="s">
        <v>192</v>
      </c>
      <c r="D1" s="173"/>
      <c r="E1" s="174" t="s">
        <v>193</v>
      </c>
    </row>
    <row r="2" spans="1:5">
      <c r="A2" s="490"/>
      <c r="B2" s="201" t="s">
        <v>194</v>
      </c>
      <c r="D2" s="176" t="s">
        <v>195</v>
      </c>
      <c r="E2" s="177" t="s">
        <v>196</v>
      </c>
    </row>
    <row r="3" spans="1:5">
      <c r="A3" s="490"/>
      <c r="B3" s="201" t="s">
        <v>197</v>
      </c>
      <c r="D3" s="176"/>
      <c r="E3" s="177" t="s">
        <v>198</v>
      </c>
    </row>
    <row r="4" spans="1:5">
      <c r="A4" s="490"/>
      <c r="B4" s="201" t="s">
        <v>81</v>
      </c>
      <c r="D4" s="176"/>
      <c r="E4" s="177" t="s">
        <v>199</v>
      </c>
    </row>
    <row r="5" spans="1:5">
      <c r="A5" s="490"/>
      <c r="B5" s="201" t="s">
        <v>200</v>
      </c>
      <c r="D5" s="176"/>
      <c r="E5" s="177" t="s">
        <v>201</v>
      </c>
    </row>
    <row r="6" spans="1:5" ht="18.600000000000001" thickBot="1">
      <c r="A6" s="491"/>
      <c r="B6" s="202" t="s">
        <v>42</v>
      </c>
      <c r="D6" s="176"/>
      <c r="E6" s="177" t="s">
        <v>202</v>
      </c>
    </row>
    <row r="7" spans="1:5">
      <c r="B7" s="175" t="s">
        <v>203</v>
      </c>
      <c r="D7" s="176"/>
      <c r="E7" s="177" t="s">
        <v>204</v>
      </c>
    </row>
    <row r="8" spans="1:5">
      <c r="B8" s="175" t="s">
        <v>205</v>
      </c>
      <c r="D8" s="176"/>
      <c r="E8" s="177" t="s">
        <v>206</v>
      </c>
    </row>
    <row r="9" spans="1:5">
      <c r="B9" s="175" t="s">
        <v>25</v>
      </c>
      <c r="D9" s="176"/>
      <c r="E9" s="177" t="s">
        <v>207</v>
      </c>
    </row>
    <row r="10" spans="1:5">
      <c r="B10" s="175" t="s">
        <v>41</v>
      </c>
      <c r="D10" s="176"/>
      <c r="E10" s="177" t="s">
        <v>208</v>
      </c>
    </row>
    <row r="11" spans="1:5">
      <c r="B11" s="175" t="s">
        <v>23</v>
      </c>
      <c r="D11" s="176"/>
      <c r="E11" s="177" t="s">
        <v>209</v>
      </c>
    </row>
    <row r="12" spans="1:5">
      <c r="B12" s="179" t="s">
        <v>24</v>
      </c>
      <c r="D12" s="176"/>
      <c r="E12" s="177" t="s">
        <v>210</v>
      </c>
    </row>
    <row r="13" spans="1:5">
      <c r="D13" s="176"/>
      <c r="E13" s="177" t="s">
        <v>211</v>
      </c>
    </row>
    <row r="14" spans="1:5">
      <c r="B14" s="172" t="s">
        <v>212</v>
      </c>
      <c r="D14" s="176"/>
      <c r="E14" s="177" t="s">
        <v>213</v>
      </c>
    </row>
    <row r="15" spans="1:5">
      <c r="B15" s="175" t="s">
        <v>44</v>
      </c>
      <c r="D15" s="176"/>
      <c r="E15" s="177" t="s">
        <v>214</v>
      </c>
    </row>
    <row r="16" spans="1:5">
      <c r="B16" s="179" t="s">
        <v>215</v>
      </c>
      <c r="D16" s="176"/>
      <c r="E16" s="177" t="s">
        <v>216</v>
      </c>
    </row>
    <row r="17" spans="2:5">
      <c r="D17" s="176"/>
      <c r="E17" s="177" t="s">
        <v>217</v>
      </c>
    </row>
    <row r="18" spans="2:5">
      <c r="B18" s="172" t="s">
        <v>218</v>
      </c>
      <c r="D18" s="176"/>
      <c r="E18" s="177" t="s">
        <v>219</v>
      </c>
    </row>
    <row r="19" spans="2:5">
      <c r="B19" s="178" t="s">
        <v>220</v>
      </c>
      <c r="D19" s="176"/>
      <c r="E19" s="177" t="s">
        <v>221</v>
      </c>
    </row>
    <row r="20" spans="2:5">
      <c r="B20" s="180" t="s">
        <v>222</v>
      </c>
      <c r="D20" s="176"/>
      <c r="E20" s="177" t="s">
        <v>223</v>
      </c>
    </row>
    <row r="21" spans="2:5">
      <c r="B21" s="181"/>
      <c r="D21" s="176"/>
      <c r="E21" s="177" t="s">
        <v>224</v>
      </c>
    </row>
    <row r="22" spans="2:5">
      <c r="B22" s="182" t="s">
        <v>225</v>
      </c>
      <c r="D22" s="176"/>
      <c r="E22" s="177" t="s">
        <v>226</v>
      </c>
    </row>
    <row r="23" spans="2:5">
      <c r="B23" s="178" t="s">
        <v>125</v>
      </c>
      <c r="D23" s="176"/>
      <c r="E23" s="177" t="s">
        <v>227</v>
      </c>
    </row>
    <row r="24" spans="2:5">
      <c r="B24" s="178" t="s">
        <v>228</v>
      </c>
      <c r="D24" s="176"/>
      <c r="E24" s="177" t="s">
        <v>229</v>
      </c>
    </row>
    <row r="25" spans="2:5">
      <c r="B25" s="178" t="s">
        <v>230</v>
      </c>
      <c r="D25" s="176"/>
      <c r="E25" s="177" t="s">
        <v>231</v>
      </c>
    </row>
    <row r="26" spans="2:5">
      <c r="B26" s="178" t="s">
        <v>232</v>
      </c>
      <c r="D26" s="176"/>
      <c r="E26" s="177" t="s">
        <v>233</v>
      </c>
    </row>
    <row r="27" spans="2:5">
      <c r="B27" s="178" t="s">
        <v>234</v>
      </c>
      <c r="D27" s="176"/>
      <c r="E27" s="177" t="s">
        <v>235</v>
      </c>
    </row>
    <row r="28" spans="2:5">
      <c r="B28" s="180" t="s">
        <v>236</v>
      </c>
      <c r="D28" s="176"/>
      <c r="E28" s="177" t="s">
        <v>237</v>
      </c>
    </row>
    <row r="29" spans="2:5">
      <c r="B29" s="181"/>
      <c r="D29" s="183"/>
      <c r="E29" s="184" t="s">
        <v>238</v>
      </c>
    </row>
    <row r="30" spans="2:5">
      <c r="B30" s="182" t="s">
        <v>239</v>
      </c>
      <c r="D30" s="185" t="s">
        <v>205</v>
      </c>
      <c r="E30" s="186" t="s">
        <v>240</v>
      </c>
    </row>
    <row r="31" spans="2:5">
      <c r="B31" s="178" t="s">
        <v>56</v>
      </c>
      <c r="D31" s="176"/>
      <c r="E31" s="177" t="s">
        <v>241</v>
      </c>
    </row>
    <row r="32" spans="2:5">
      <c r="B32" s="180" t="s">
        <v>242</v>
      </c>
      <c r="D32" s="176"/>
      <c r="E32" s="177" t="s">
        <v>243</v>
      </c>
    </row>
    <row r="33" spans="2:5">
      <c r="D33" s="176"/>
      <c r="E33" s="177" t="s">
        <v>244</v>
      </c>
    </row>
    <row r="34" spans="2:5">
      <c r="B34" s="182" t="s">
        <v>245</v>
      </c>
      <c r="D34" s="176"/>
      <c r="E34" s="177" t="s">
        <v>246</v>
      </c>
    </row>
    <row r="35" spans="2:5">
      <c r="B35" s="178" t="s">
        <v>195</v>
      </c>
      <c r="D35" s="176"/>
      <c r="E35" s="177" t="s">
        <v>247</v>
      </c>
    </row>
    <row r="36" spans="2:5">
      <c r="B36" s="180" t="s">
        <v>205</v>
      </c>
      <c r="D36" s="176"/>
      <c r="E36" s="177" t="s">
        <v>248</v>
      </c>
    </row>
    <row r="37" spans="2:5">
      <c r="D37" s="176"/>
      <c r="E37" s="177" t="s">
        <v>249</v>
      </c>
    </row>
    <row r="38" spans="2:5">
      <c r="D38" s="176"/>
      <c r="E38" s="177" t="s">
        <v>250</v>
      </c>
    </row>
    <row r="39" spans="2:5">
      <c r="D39" s="176"/>
      <c r="E39" s="177" t="s">
        <v>251</v>
      </c>
    </row>
    <row r="40" spans="2:5">
      <c r="D40" s="176"/>
      <c r="E40" s="177" t="s">
        <v>252</v>
      </c>
    </row>
    <row r="41" spans="2:5">
      <c r="D41" s="176"/>
      <c r="E41" s="177" t="s">
        <v>253</v>
      </c>
    </row>
    <row r="42" spans="2:5">
      <c r="D42" s="176"/>
      <c r="E42" s="177" t="s">
        <v>254</v>
      </c>
    </row>
    <row r="43" spans="2:5">
      <c r="D43" s="176"/>
      <c r="E43" s="177" t="s">
        <v>255</v>
      </c>
    </row>
    <row r="44" spans="2:5">
      <c r="D44" s="176"/>
      <c r="E44" s="177" t="s">
        <v>256</v>
      </c>
    </row>
    <row r="45" spans="2:5">
      <c r="D45" s="176"/>
      <c r="E45" s="177" t="s">
        <v>257</v>
      </c>
    </row>
    <row r="46" spans="2:5">
      <c r="D46" s="176"/>
      <c r="E46" s="177" t="s">
        <v>258</v>
      </c>
    </row>
    <row r="47" spans="2:5">
      <c r="D47" s="176"/>
      <c r="E47" s="177" t="s">
        <v>259</v>
      </c>
    </row>
    <row r="48" spans="2:5">
      <c r="D48" s="176"/>
      <c r="E48" s="177" t="s">
        <v>260</v>
      </c>
    </row>
    <row r="49" spans="4:5">
      <c r="D49" s="176"/>
      <c r="E49" s="177" t="s">
        <v>261</v>
      </c>
    </row>
    <row r="50" spans="4:5">
      <c r="D50" s="176"/>
      <c r="E50" s="177" t="s">
        <v>262</v>
      </c>
    </row>
    <row r="51" spans="4:5">
      <c r="D51" s="176"/>
      <c r="E51" s="177" t="s">
        <v>263</v>
      </c>
    </row>
    <row r="52" spans="4:5">
      <c r="D52" s="176"/>
      <c r="E52" s="177" t="s">
        <v>264</v>
      </c>
    </row>
    <row r="53" spans="4:5">
      <c r="D53" s="176"/>
      <c r="E53" s="177" t="s">
        <v>265</v>
      </c>
    </row>
    <row r="54" spans="4:5">
      <c r="D54" s="176"/>
      <c r="E54" s="177" t="s">
        <v>266</v>
      </c>
    </row>
    <row r="55" spans="4:5">
      <c r="D55" s="176"/>
      <c r="E55" s="177" t="s">
        <v>267</v>
      </c>
    </row>
    <row r="56" spans="4:5">
      <c r="D56" s="176"/>
      <c r="E56" s="177" t="s">
        <v>268</v>
      </c>
    </row>
    <row r="57" spans="4:5">
      <c r="D57" s="176"/>
      <c r="E57" s="177" t="s">
        <v>269</v>
      </c>
    </row>
    <row r="58" spans="4:5">
      <c r="D58" s="176"/>
      <c r="E58" s="177" t="s">
        <v>270</v>
      </c>
    </row>
    <row r="59" spans="4:5">
      <c r="D59" s="183"/>
      <c r="E59" s="184" t="s">
        <v>271</v>
      </c>
    </row>
  </sheetData>
  <mergeCells count="1">
    <mergeCell ref="A1:A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病院又は診療所（医科）</vt:lpstr>
      <vt:lpstr>病院又は診療所（歯科）</vt:lpstr>
      <vt:lpstr>助産所</vt:lpstr>
      <vt:lpstr>施術所</vt:lpstr>
      <vt:lpstr>児童養護施設等</vt:lpstr>
      <vt:lpstr>保育所等</vt:lpstr>
      <vt:lpstr>薬局</vt:lpstr>
      <vt:lpstr>公衆浴場</vt:lpstr>
      <vt:lpstr>分類</vt:lpstr>
      <vt:lpstr>光熱費支援金基準額</vt:lpstr>
      <vt:lpstr>公衆浴場!Print_Area</vt:lpstr>
      <vt:lpstr>施術所!Print_Area</vt:lpstr>
      <vt:lpstr>児童養護施設等!Print_Area</vt:lpstr>
      <vt:lpstr>助産所!Print_Area</vt:lpstr>
      <vt:lpstr>'病院又は診療所（医科）'!Print_Area</vt:lpstr>
      <vt:lpstr>'病院又は診療所（歯科）'!Print_Area</vt:lpstr>
      <vt:lpstr>保育所等!Print_Area</vt:lpstr>
      <vt:lpstr>薬局!Print_Area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2022-12-20T00:33:17Z</dcterms:modified>
</cp:coreProperties>
</file>